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600" windowHeight="104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 name="ID_C03259EA7BA8481589921D7360BDAECC" descr="地面防滑产品"/>
        <xdr:cNvPicPr>
          <a:picLocks noChangeAspect="1"/>
        </xdr:cNvPicPr>
      </xdr:nvPicPr>
      <xdr:blipFill>
        <a:blip r:embed="rId1"/>
        <a:stretch>
          <a:fillRect/>
        </a:stretch>
      </xdr:blipFill>
      <xdr:spPr>
        <a:xfrm>
          <a:off x="9197975" y="407670"/>
          <a:ext cx="1174750" cy="1173480"/>
        </a:xfrm>
        <a:prstGeom prst="rect">
          <a:avLst/>
        </a:prstGeom>
      </xdr:spPr>
    </xdr:pic>
  </etc:cellImage>
  <etc:cellImage>
    <xdr:pic>
      <xdr:nvPicPr>
        <xdr:cNvPr id="44" name="ID_503E76FE8B3C42388EFE4D109C675FC1" descr="图片1"/>
        <xdr:cNvPicPr>
          <a:picLocks noChangeAspect="1"/>
        </xdr:cNvPicPr>
      </xdr:nvPicPr>
      <xdr:blipFill>
        <a:blip r:embed="rId2"/>
        <a:stretch>
          <a:fillRect/>
        </a:stretch>
      </xdr:blipFill>
      <xdr:spPr>
        <a:xfrm>
          <a:off x="10344150" y="1709420"/>
          <a:ext cx="782955" cy="782955"/>
        </a:xfrm>
        <a:prstGeom prst="rect">
          <a:avLst/>
        </a:prstGeom>
      </xdr:spPr>
    </xdr:pic>
  </etc:cellImage>
  <etc:cellImage>
    <xdr:pic>
      <xdr:nvPicPr>
        <xdr:cNvPr id="4" name="ID_6221620E1FE54BB0A1D363A01796760C" descr="斜坡辅具"/>
        <xdr:cNvPicPr>
          <a:picLocks noChangeAspect="1"/>
        </xdr:cNvPicPr>
      </xdr:nvPicPr>
      <xdr:blipFill>
        <a:blip r:embed="rId3"/>
        <a:stretch>
          <a:fillRect/>
        </a:stretch>
      </xdr:blipFill>
      <xdr:spPr>
        <a:xfrm>
          <a:off x="9142730" y="2580640"/>
          <a:ext cx="5083175" cy="5084445"/>
        </a:xfrm>
        <a:prstGeom prst="rect">
          <a:avLst/>
        </a:prstGeom>
      </xdr:spPr>
    </xdr:pic>
  </etc:cellImage>
  <etc:cellImage>
    <xdr:pic>
      <xdr:nvPicPr>
        <xdr:cNvPr id="47" name="ID_A700CF44100D40B4B6BA5BF744A8A73E" descr="屏幕截图_16-4-2025_212937_detail.tmall.com"/>
        <xdr:cNvPicPr>
          <a:picLocks noChangeAspect="1"/>
        </xdr:cNvPicPr>
      </xdr:nvPicPr>
      <xdr:blipFill>
        <a:blip r:embed="rId4"/>
        <a:stretch>
          <a:fillRect/>
        </a:stretch>
      </xdr:blipFill>
      <xdr:spPr>
        <a:xfrm>
          <a:off x="9142730" y="6122035"/>
          <a:ext cx="5921375" cy="5991225"/>
        </a:xfrm>
        <a:prstGeom prst="rect">
          <a:avLst/>
        </a:prstGeom>
      </xdr:spPr>
    </xdr:pic>
  </etc:cellImage>
  <etc:cellImage>
    <xdr:pic>
      <xdr:nvPicPr>
        <xdr:cNvPr id="48" name="ID_2AAE69D07F854FA5A3C75F059A48B841" descr="O1CN01l2aknx24Cdv1pMEGV_!!2212633577355-0-cib"/>
        <xdr:cNvPicPr>
          <a:picLocks noChangeAspect="1"/>
        </xdr:cNvPicPr>
      </xdr:nvPicPr>
      <xdr:blipFill>
        <a:blip r:embed="rId5"/>
        <a:stretch>
          <a:fillRect/>
        </a:stretch>
      </xdr:blipFill>
      <xdr:spPr>
        <a:xfrm>
          <a:off x="9142730" y="9718040"/>
          <a:ext cx="5083175" cy="5085715"/>
        </a:xfrm>
        <a:prstGeom prst="rect">
          <a:avLst/>
        </a:prstGeom>
      </xdr:spPr>
    </xdr:pic>
  </etc:cellImage>
  <etc:cellImage>
    <xdr:pic>
      <xdr:nvPicPr>
        <xdr:cNvPr id="49" name="ID_307C583420AA4BD681AD922BA7ACAA9A" descr="O1CN01wDgnMZ2DMZB4ySxtb_!!2200780408595-0-cib"/>
        <xdr:cNvPicPr>
          <a:picLocks noChangeAspect="1"/>
        </xdr:cNvPicPr>
      </xdr:nvPicPr>
      <xdr:blipFill>
        <a:blip r:embed="rId6"/>
        <a:stretch>
          <a:fillRect/>
        </a:stretch>
      </xdr:blipFill>
      <xdr:spPr>
        <a:xfrm>
          <a:off x="9142730" y="13267055"/>
          <a:ext cx="5083175" cy="5090160"/>
        </a:xfrm>
        <a:prstGeom prst="rect">
          <a:avLst/>
        </a:prstGeom>
      </xdr:spPr>
    </xdr:pic>
  </etc:cellImage>
  <etc:cellImage>
    <xdr:pic>
      <xdr:nvPicPr>
        <xdr:cNvPr id="50" name="ID_098848E43B414458869CF75C9061B233" descr="O1CN01oiqGqR1zErtrkO1Ud_!!2214520456683-0-cib"/>
        <xdr:cNvPicPr>
          <a:picLocks noChangeAspect="1"/>
        </xdr:cNvPicPr>
      </xdr:nvPicPr>
      <xdr:blipFill>
        <a:blip r:embed="rId7"/>
        <a:stretch>
          <a:fillRect/>
        </a:stretch>
      </xdr:blipFill>
      <xdr:spPr>
        <a:xfrm>
          <a:off x="9142730" y="16828770"/>
          <a:ext cx="5083175" cy="5088890"/>
        </a:xfrm>
        <a:prstGeom prst="rect">
          <a:avLst/>
        </a:prstGeom>
      </xdr:spPr>
    </xdr:pic>
  </etc:cellImage>
  <etc:cellImage>
    <xdr:pic>
      <xdr:nvPicPr>
        <xdr:cNvPr id="51" name="ID_E18F16213739454184CD846DBAA851D5" descr="O1CN01vlQucl2KFQHQz8l9z_!!2206709549527-0-cib"/>
        <xdr:cNvPicPr>
          <a:picLocks noChangeAspect="1"/>
        </xdr:cNvPicPr>
      </xdr:nvPicPr>
      <xdr:blipFill>
        <a:blip r:embed="rId8"/>
        <a:stretch>
          <a:fillRect/>
        </a:stretch>
      </xdr:blipFill>
      <xdr:spPr>
        <a:xfrm>
          <a:off x="9142730" y="20386040"/>
          <a:ext cx="4762500" cy="6363335"/>
        </a:xfrm>
        <a:prstGeom prst="rect">
          <a:avLst/>
        </a:prstGeom>
      </xdr:spPr>
    </xdr:pic>
  </etc:cellImage>
  <etc:cellImage>
    <xdr:pic>
      <xdr:nvPicPr>
        <xdr:cNvPr id="52" name="ID_22303994723347C48E946B1218CBBEDD" descr="O1CN01cBM2bQ2DMZCbqQSOw_!!2200780408595-0-cib"/>
        <xdr:cNvPicPr>
          <a:picLocks noChangeAspect="1"/>
        </xdr:cNvPicPr>
      </xdr:nvPicPr>
      <xdr:blipFill>
        <a:blip r:embed="rId9"/>
        <a:stretch>
          <a:fillRect/>
        </a:stretch>
      </xdr:blipFill>
      <xdr:spPr>
        <a:xfrm>
          <a:off x="9142730" y="25123140"/>
          <a:ext cx="4676775" cy="10091420"/>
        </a:xfrm>
        <a:prstGeom prst="rect">
          <a:avLst/>
        </a:prstGeom>
      </xdr:spPr>
    </xdr:pic>
  </etc:cellImage>
  <etc:cellImage>
    <xdr:pic>
      <xdr:nvPicPr>
        <xdr:cNvPr id="53" name="ID_89D800546A654975BF23F6D91FEC4CD0" descr="水床"/>
        <xdr:cNvPicPr>
          <a:picLocks noChangeAspect="1"/>
        </xdr:cNvPicPr>
      </xdr:nvPicPr>
      <xdr:blipFill>
        <a:blip r:embed="rId10"/>
        <a:stretch>
          <a:fillRect/>
        </a:stretch>
      </xdr:blipFill>
      <xdr:spPr>
        <a:xfrm>
          <a:off x="9142730" y="30323155"/>
          <a:ext cx="5826125" cy="4860290"/>
        </a:xfrm>
        <a:prstGeom prst="rect">
          <a:avLst/>
        </a:prstGeom>
      </xdr:spPr>
    </xdr:pic>
  </etc:cellImage>
  <etc:cellImage>
    <xdr:pic>
      <xdr:nvPicPr>
        <xdr:cNvPr id="54" name="ID_C94E28ED364E4048B6052E23624B1EB6" descr="恒温花洒"/>
        <xdr:cNvPicPr>
          <a:picLocks noChangeAspect="1"/>
        </xdr:cNvPicPr>
      </xdr:nvPicPr>
      <xdr:blipFill>
        <a:blip r:embed="rId11"/>
        <a:stretch>
          <a:fillRect/>
        </a:stretch>
      </xdr:blipFill>
      <xdr:spPr>
        <a:xfrm>
          <a:off x="9142730" y="34009330"/>
          <a:ext cx="5775325" cy="5854065"/>
        </a:xfrm>
        <a:prstGeom prst="rect">
          <a:avLst/>
        </a:prstGeom>
      </xdr:spPr>
    </xdr:pic>
  </etc:cellImage>
  <etc:cellImage>
    <xdr:pic>
      <xdr:nvPicPr>
        <xdr:cNvPr id="55" name="ID_4AB1CFEDF2F94E45AD619C3F319236B3" descr="O1CN010sUvQk2MGSUbpiCEr_!!2219366349800-0-cib"/>
        <xdr:cNvPicPr>
          <a:picLocks noChangeAspect="1"/>
        </xdr:cNvPicPr>
      </xdr:nvPicPr>
      <xdr:blipFill>
        <a:blip r:embed="rId12"/>
        <a:stretch>
          <a:fillRect/>
        </a:stretch>
      </xdr:blipFill>
      <xdr:spPr>
        <a:xfrm>
          <a:off x="9142730" y="37614225"/>
          <a:ext cx="5083175" cy="5100955"/>
        </a:xfrm>
        <a:prstGeom prst="rect">
          <a:avLst/>
        </a:prstGeom>
      </xdr:spPr>
    </xdr:pic>
  </etc:cellImage>
  <etc:cellImage>
    <xdr:pic>
      <xdr:nvPicPr>
        <xdr:cNvPr id="56" name="ID_B70A7DB1C8FB47FE86DB7EE4B60D1855" descr="O1CN01K5xvf02JNpyBgnlxV_!!2217614949410-0-cib"/>
        <xdr:cNvPicPr>
          <a:picLocks noChangeAspect="1"/>
        </xdr:cNvPicPr>
      </xdr:nvPicPr>
      <xdr:blipFill>
        <a:blip r:embed="rId13"/>
        <a:stretch>
          <a:fillRect/>
        </a:stretch>
      </xdr:blipFill>
      <xdr:spPr>
        <a:xfrm>
          <a:off x="9142730" y="41176575"/>
          <a:ext cx="5083175" cy="5096510"/>
        </a:xfrm>
        <a:prstGeom prst="rect">
          <a:avLst/>
        </a:prstGeom>
      </xdr:spPr>
    </xdr:pic>
  </etc:cellImage>
  <etc:cellImage>
    <xdr:pic>
      <xdr:nvPicPr>
        <xdr:cNvPr id="57" name="ID_43428184A3214E7D8885D878987AF12B" descr="O1CN01OtgamY2DJodbc8bwx_!!3447478589-0-cib"/>
        <xdr:cNvPicPr>
          <a:picLocks noChangeAspect="1"/>
        </xdr:cNvPicPr>
      </xdr:nvPicPr>
      <xdr:blipFill>
        <a:blip r:embed="rId14"/>
        <a:stretch>
          <a:fillRect/>
        </a:stretch>
      </xdr:blipFill>
      <xdr:spPr>
        <a:xfrm>
          <a:off x="9142730" y="46098460"/>
          <a:ext cx="5083175" cy="5086350"/>
        </a:xfrm>
        <a:prstGeom prst="rect">
          <a:avLst/>
        </a:prstGeom>
      </xdr:spPr>
    </xdr:pic>
  </etc:cellImage>
  <etc:cellImage>
    <xdr:pic>
      <xdr:nvPicPr>
        <xdr:cNvPr id="60" name="ID_6A4B58F28A314F82B5A8C845FAFCEA67" descr="屏幕截图_17-4-2025_0491_item.taobao.com"/>
        <xdr:cNvPicPr>
          <a:picLocks noChangeAspect="1"/>
        </xdr:cNvPicPr>
      </xdr:nvPicPr>
      <xdr:blipFill>
        <a:blip r:embed="rId15"/>
        <a:stretch>
          <a:fillRect/>
        </a:stretch>
      </xdr:blipFill>
      <xdr:spPr>
        <a:xfrm>
          <a:off x="9186545" y="49938940"/>
          <a:ext cx="3111500" cy="2512060"/>
        </a:xfrm>
        <a:prstGeom prst="rect">
          <a:avLst/>
        </a:prstGeom>
      </xdr:spPr>
    </xdr:pic>
  </etc:cellImage>
  <etc:cellImage>
    <xdr:pic>
      <xdr:nvPicPr>
        <xdr:cNvPr id="61" name="ID_F8847A41004543E68D5FF2BEFCE08B1D" descr="电动床"/>
        <xdr:cNvPicPr>
          <a:picLocks noChangeAspect="1"/>
        </xdr:cNvPicPr>
      </xdr:nvPicPr>
      <xdr:blipFill>
        <a:blip r:embed="rId16"/>
        <a:stretch>
          <a:fillRect/>
        </a:stretch>
      </xdr:blipFill>
      <xdr:spPr>
        <a:xfrm>
          <a:off x="9142730" y="53220620"/>
          <a:ext cx="5794375" cy="4450080"/>
        </a:xfrm>
        <a:prstGeom prst="rect">
          <a:avLst/>
        </a:prstGeom>
      </xdr:spPr>
    </xdr:pic>
  </etc:cellImage>
  <etc:cellImage>
    <xdr:pic>
      <xdr:nvPicPr>
        <xdr:cNvPr id="62" name="ID_84DDB8BFB78D46DCB943EC8FF5D7F246" descr="O1CN018oftcg25EJ5W2Ik9S_!!2216537897494-0-cib"/>
        <xdr:cNvPicPr>
          <a:picLocks noChangeAspect="1"/>
        </xdr:cNvPicPr>
      </xdr:nvPicPr>
      <xdr:blipFill>
        <a:blip r:embed="rId17"/>
        <a:stretch>
          <a:fillRect/>
        </a:stretch>
      </xdr:blipFill>
      <xdr:spPr>
        <a:xfrm>
          <a:off x="9142730" y="55956835"/>
          <a:ext cx="3810000" cy="3821430"/>
        </a:xfrm>
        <a:prstGeom prst="rect">
          <a:avLst/>
        </a:prstGeom>
      </xdr:spPr>
    </xdr:pic>
  </etc:cellImage>
  <etc:cellImage>
    <xdr:pic>
      <xdr:nvPicPr>
        <xdr:cNvPr id="64" name="ID_6540B8E3F0F848BE812A40D6893C6ADF" descr="O1CN01q7Fvl51x6VCD7jcrd_!!2214023406394-0-cib"/>
        <xdr:cNvPicPr>
          <a:picLocks noChangeAspect="1"/>
        </xdr:cNvPicPr>
      </xdr:nvPicPr>
      <xdr:blipFill>
        <a:blip r:embed="rId18"/>
        <a:stretch>
          <a:fillRect/>
        </a:stretch>
      </xdr:blipFill>
      <xdr:spPr>
        <a:xfrm>
          <a:off x="9142730" y="59520455"/>
          <a:ext cx="5083175" cy="5092700"/>
        </a:xfrm>
        <a:prstGeom prst="rect">
          <a:avLst/>
        </a:prstGeom>
      </xdr:spPr>
    </xdr:pic>
  </etc:cellImage>
  <etc:cellImage>
    <xdr:pic>
      <xdr:nvPicPr>
        <xdr:cNvPr id="66" name="ID_0F204017B43443FE80506DD8752F889B" descr="O1CN01nysNX01jyBHoqSx1r_!!2218931424616-0-cib"/>
        <xdr:cNvPicPr>
          <a:picLocks noChangeAspect="1"/>
        </xdr:cNvPicPr>
      </xdr:nvPicPr>
      <xdr:blipFill>
        <a:blip r:embed="rId19"/>
        <a:stretch>
          <a:fillRect/>
        </a:stretch>
      </xdr:blipFill>
      <xdr:spPr>
        <a:xfrm>
          <a:off x="9142730" y="63076455"/>
          <a:ext cx="4762500" cy="4774565"/>
        </a:xfrm>
        <a:prstGeom prst="rect">
          <a:avLst/>
        </a:prstGeom>
      </xdr:spPr>
    </xdr:pic>
  </etc:cellImage>
  <etc:cellImage>
    <xdr:pic>
      <xdr:nvPicPr>
        <xdr:cNvPr id="67" name="ID_CC33485827624FE9BB4C35134BD80DA6" descr="屏幕截图_17-4-2025_91736_detail.tmall.com"/>
        <xdr:cNvPicPr>
          <a:picLocks noChangeAspect="1"/>
        </xdr:cNvPicPr>
      </xdr:nvPicPr>
      <xdr:blipFill>
        <a:blip r:embed="rId20"/>
        <a:stretch>
          <a:fillRect/>
        </a:stretch>
      </xdr:blipFill>
      <xdr:spPr>
        <a:xfrm>
          <a:off x="9142730" y="66635630"/>
          <a:ext cx="7019925" cy="8707755"/>
        </a:xfrm>
        <a:prstGeom prst="rect">
          <a:avLst/>
        </a:prstGeom>
      </xdr:spPr>
    </xdr:pic>
  </etc:cellImage>
  <etc:cellImage>
    <xdr:pic>
      <xdr:nvPicPr>
        <xdr:cNvPr id="68" name="ID_B7C94B0D8D6F40D69B63263B4DD20D13" descr="O1CN01W6ai2M1phacJdP06U_!!2215018915392-0-cib"/>
        <xdr:cNvPicPr>
          <a:picLocks noChangeAspect="1"/>
        </xdr:cNvPicPr>
      </xdr:nvPicPr>
      <xdr:blipFill>
        <a:blip r:embed="rId21"/>
        <a:stretch>
          <a:fillRect/>
        </a:stretch>
      </xdr:blipFill>
      <xdr:spPr>
        <a:xfrm>
          <a:off x="9267825" y="71078090"/>
          <a:ext cx="3029585" cy="3034030"/>
        </a:xfrm>
        <a:prstGeom prst="rect">
          <a:avLst/>
        </a:prstGeom>
      </xdr:spPr>
    </xdr:pic>
  </etc:cellImage>
  <etc:cellImage>
    <xdr:pic>
      <xdr:nvPicPr>
        <xdr:cNvPr id="69" name="ID_3AC200B445C64EF19CC24E7E0E01CED5" descr="屏幕截图_17-4-2025_10941_item.taobao.com"/>
        <xdr:cNvPicPr>
          <a:picLocks noChangeAspect="1"/>
        </xdr:cNvPicPr>
      </xdr:nvPicPr>
      <xdr:blipFill>
        <a:blip r:embed="rId22"/>
        <a:stretch>
          <a:fillRect/>
        </a:stretch>
      </xdr:blipFill>
      <xdr:spPr>
        <a:xfrm>
          <a:off x="9142730" y="74597260"/>
          <a:ext cx="5845175" cy="5882005"/>
        </a:xfrm>
        <a:prstGeom prst="rect">
          <a:avLst/>
        </a:prstGeom>
      </xdr:spPr>
    </xdr:pic>
  </etc:cellImage>
  <etc:cellImage>
    <xdr:pic>
      <xdr:nvPicPr>
        <xdr:cNvPr id="70" name="ID_2139291B47834DBF8B99D4A51F6E69E1" descr="高背"/>
        <xdr:cNvPicPr>
          <a:picLocks noChangeAspect="1"/>
        </xdr:cNvPicPr>
      </xdr:nvPicPr>
      <xdr:blipFill>
        <a:blip r:embed="rId23"/>
        <a:stretch>
          <a:fillRect/>
        </a:stretch>
      </xdr:blipFill>
      <xdr:spPr>
        <a:xfrm>
          <a:off x="9142730" y="77675105"/>
          <a:ext cx="5813425" cy="6012180"/>
        </a:xfrm>
        <a:prstGeom prst="rect">
          <a:avLst/>
        </a:prstGeom>
      </xdr:spPr>
    </xdr:pic>
  </etc:cellImage>
  <etc:cellImage>
    <xdr:pic>
      <xdr:nvPicPr>
        <xdr:cNvPr id="71" name="ID_67CDFEAFE4CE4D668A8E17A84BF4FF26" descr="屏幕截图_17-4-2025_115521_detail.tmall.com"/>
        <xdr:cNvPicPr>
          <a:picLocks noChangeAspect="1"/>
        </xdr:cNvPicPr>
      </xdr:nvPicPr>
      <xdr:blipFill>
        <a:blip r:embed="rId24"/>
        <a:stretch>
          <a:fillRect/>
        </a:stretch>
      </xdr:blipFill>
      <xdr:spPr>
        <a:xfrm>
          <a:off x="9142730" y="81345405"/>
          <a:ext cx="3331210" cy="4474210"/>
        </a:xfrm>
        <a:prstGeom prst="rect">
          <a:avLst/>
        </a:prstGeom>
      </xdr:spPr>
    </xdr:pic>
  </etc:cellImage>
  <etc:cellImage>
    <xdr:pic>
      <xdr:nvPicPr>
        <xdr:cNvPr id="72" name="ID_68F059D417934F4ABBEABD2BC5E74B15" descr="O1CN014gfF4y1fLvfXRchpu_!!2218229333991-0-cib"/>
        <xdr:cNvPicPr>
          <a:picLocks noChangeAspect="1"/>
        </xdr:cNvPicPr>
      </xdr:nvPicPr>
      <xdr:blipFill>
        <a:blip r:embed="rId25"/>
        <a:stretch>
          <a:fillRect/>
        </a:stretch>
      </xdr:blipFill>
      <xdr:spPr>
        <a:xfrm>
          <a:off x="9142730" y="86110445"/>
          <a:ext cx="5083175" cy="5083810"/>
        </a:xfrm>
        <a:prstGeom prst="rect">
          <a:avLst/>
        </a:prstGeom>
      </xdr:spPr>
    </xdr:pic>
  </etc:cellImage>
  <etc:cellImage>
    <xdr:pic>
      <xdr:nvPicPr>
        <xdr:cNvPr id="73" name="ID_835FD475FF1742AFBDC27A1DAD7422B9" descr="O1CN01NzW2dD2D0a9NIyh4P_!!970478547-0-cib"/>
        <xdr:cNvPicPr>
          <a:picLocks noChangeAspect="1"/>
        </xdr:cNvPicPr>
      </xdr:nvPicPr>
      <xdr:blipFill>
        <a:blip r:embed="rId26"/>
        <a:stretch>
          <a:fillRect/>
        </a:stretch>
      </xdr:blipFill>
      <xdr:spPr>
        <a:xfrm>
          <a:off x="9142730" y="89402285"/>
          <a:ext cx="5016500" cy="6690995"/>
        </a:xfrm>
        <a:prstGeom prst="rect">
          <a:avLst/>
        </a:prstGeom>
      </xdr:spPr>
    </xdr:pic>
  </etc:cellImage>
  <etc:cellImage>
    <xdr:pic>
      <xdr:nvPicPr>
        <xdr:cNvPr id="5" name="ID_2D74205963DB4F1B9F9D7B9ADD740AEE" descr="屏幕截图_17-4-2025_12291_detail.tmall.com"/>
        <xdr:cNvPicPr>
          <a:picLocks noChangeAspect="1"/>
        </xdr:cNvPicPr>
      </xdr:nvPicPr>
      <xdr:blipFill>
        <a:blip r:embed="rId27"/>
        <a:stretch>
          <a:fillRect/>
        </a:stretch>
      </xdr:blipFill>
      <xdr:spPr>
        <a:xfrm>
          <a:off x="9340850" y="94268925"/>
          <a:ext cx="3235325" cy="4276725"/>
        </a:xfrm>
        <a:prstGeom prst="rect">
          <a:avLst/>
        </a:prstGeom>
      </xdr:spPr>
    </xdr:pic>
  </etc:cellImage>
</etc:cellImages>
</file>

<file path=xl/sharedStrings.xml><?xml version="1.0" encoding="utf-8"?>
<sst xmlns="http://schemas.openxmlformats.org/spreadsheetml/2006/main" count="196" uniqueCount="140">
  <si>
    <t>序号</t>
  </si>
  <si>
    <t>产品名称</t>
  </si>
  <si>
    <t>产品编号</t>
  </si>
  <si>
    <t>产品品牌</t>
  </si>
  <si>
    <t>产品单价</t>
  </si>
  <si>
    <t>产品单位</t>
  </si>
  <si>
    <t>产品简介</t>
  </si>
  <si>
    <t>产品图片</t>
  </si>
  <si>
    <t>产品所属辅具类别</t>
  </si>
  <si>
    <t>数量</t>
  </si>
  <si>
    <t>1</t>
  </si>
  <si>
    <t>地面防滑产品</t>
  </si>
  <si>
    <t>YYK-1-1</t>
  </si>
  <si>
    <t>优塑</t>
  </si>
  <si>
    <t>个</t>
  </si>
  <si>
    <t>行业标准：SN/T 4132-2015《塑料浴室垫防滑性能试验方法 倾斜平台法》
1、产品尺寸2m*20m，产品厚度1.6mm；PVC工程革</t>
  </si>
  <si>
    <t>20</t>
  </si>
  <si>
    <t>YYK-1-2</t>
  </si>
  <si>
    <t>平方</t>
  </si>
  <si>
    <t>1、产品厚度≥0.8cm，尺寸30*30cm
2、耐磨度：莫氏硬度7级以上；防滑度：R11以上；吸水率E＜5%；抗折强度≥38Mpa</t>
  </si>
  <si>
    <t>斜坡辅具</t>
  </si>
  <si>
    <t>YYK-1-3</t>
  </si>
  <si>
    <t>澳伦</t>
  </si>
  <si>
    <t>100*25*4cm</t>
  </si>
  <si>
    <t>智能门锁</t>
  </si>
  <si>
    <t>YYK-1-4</t>
  </si>
  <si>
    <t>康廷</t>
  </si>
  <si>
    <r>
      <t>740</t>
    </r>
    <r>
      <rPr>
        <sz val="10"/>
        <color theme="1"/>
        <rFont val="宋体"/>
        <charset val="134"/>
      </rPr>
      <t>（含安装）</t>
    </r>
  </si>
  <si>
    <t>套</t>
  </si>
  <si>
    <t>型号：s8紫气东来
材质：铝合金
材质：铝合金
智能类型：小峰管家
电源类型：锂电池
数据存储类型：离线
电子类型：IC卡锁 人脸识别 磁卡锁 其他 指纹锁 感应锁 密码锁
屏幕数量：其他</t>
  </si>
  <si>
    <t>蹲便器改坐便器</t>
  </si>
  <si>
    <t>YYK-2-1</t>
  </si>
  <si>
    <t>堡洁</t>
  </si>
  <si>
    <r>
      <t>550</t>
    </r>
    <r>
      <rPr>
        <sz val="10"/>
        <color theme="1"/>
        <rFont val="宋体"/>
        <charset val="134"/>
      </rPr>
      <t>（含更换与安装）</t>
    </r>
  </si>
  <si>
    <t>730*700*390mm
材质：陶瓷
结构形式：连体式
冲水方式：虹吸式
排水方式：地排式
冲水按键：按两端式
最小坑距：250
承重范围：400kg
冲水量：3-6L</t>
  </si>
  <si>
    <t>10</t>
  </si>
  <si>
    <r>
      <rPr>
        <sz val="9.5"/>
        <color theme="1"/>
        <rFont val="微软雅黑"/>
        <charset val="134"/>
      </rPr>
      <t>适老一体式马桶</t>
    </r>
    <r>
      <rPr>
        <sz val="9.5"/>
        <color theme="1"/>
        <rFont val="微软雅黑"/>
        <charset val="134"/>
      </rPr>
      <t>扶手架</t>
    </r>
  </si>
  <si>
    <t>YYK-2-2</t>
  </si>
  <si>
    <t>TYMF</t>
  </si>
  <si>
    <t>台</t>
  </si>
  <si>
    <t>表面处理：烤漆
货号：4325
材质：铸钢
尺寸
吸盘脚夹具马桶扶手
承重：300斤</t>
  </si>
  <si>
    <t>智能马桶</t>
  </si>
  <si>
    <t>YYK-2-3</t>
  </si>
  <si>
    <t>其他</t>
  </si>
  <si>
    <t>70*40.5*48.5
材质：陶瓷
冲水方式：虹吸+电力助动式
冲水量：3.0L-4.5L
最小坑距：其他/other,400mm,300mm</t>
  </si>
  <si>
    <t>坐便椅</t>
  </si>
  <si>
    <t>YYK-2-4</t>
  </si>
  <si>
    <t>华伯泰</t>
  </si>
  <si>
    <t>便厕用具类别
便盆 大便器
保健用品产品名称
坐便椅
颜色分类
【方背碳钢】O型便孔+桶+高低可调+座板 【方背碳钢】防水热和葫芦孔
90*55*55cm</t>
  </si>
  <si>
    <t>坐式淋浴器</t>
  </si>
  <si>
    <t>YYK-2-5</t>
  </si>
  <si>
    <t>美瑞德</t>
  </si>
  <si>
    <t>135*55*19
材质：不锈钢
功能:温控,恒温
风格:现代简约
净重:20（g(克)）
种类:顶喷
产品类别:花洒/淋浴器
安装型式:壁挂打孔
工作温度:60度以内</t>
  </si>
  <si>
    <t>4</t>
  </si>
  <si>
    <t>洗澡床</t>
  </si>
  <si>
    <t>YYK-2-6</t>
  </si>
  <si>
    <t>thero</t>
  </si>
  <si>
    <t>192*85*22
沐浴桶类型:充气浴缸
是否手工：是
材质：塑料
适用阶段：儿童,成人</t>
  </si>
  <si>
    <t>浴室拆除</t>
  </si>
  <si>
    <t>YYK-2-7</t>
  </si>
  <si>
    <t>拆除浴缸、淋浴房，更换浴帘浴杆，增加淋浴空间，方便照护人员辅助老年人洗浴，以及意外跌倒后的搀扶</t>
  </si>
  <si>
    <t>恒温花洒</t>
  </si>
  <si>
    <t>YYK-2-8</t>
  </si>
  <si>
    <t>JOMBRW</t>
  </si>
  <si>
    <r>
      <t>330</t>
    </r>
    <r>
      <rPr>
        <sz val="10"/>
        <color theme="1"/>
        <rFont val="宋体"/>
        <charset val="134"/>
      </rPr>
      <t>（主体</t>
    </r>
    <r>
      <rPr>
        <sz val="10"/>
        <color theme="1"/>
        <rFont val="Times New Roman"/>
        <charset val="134"/>
      </rPr>
      <t>+</t>
    </r>
    <r>
      <rPr>
        <sz val="10"/>
        <color theme="1"/>
        <rFont val="宋体"/>
        <charset val="134"/>
      </rPr>
      <t>拆旧</t>
    </r>
    <r>
      <rPr>
        <sz val="10"/>
        <color theme="1"/>
        <rFont val="Times New Roman"/>
        <charset val="134"/>
      </rPr>
      <t>+</t>
    </r>
    <r>
      <rPr>
        <sz val="10"/>
        <color theme="1"/>
        <rFont val="宋体"/>
        <charset val="134"/>
      </rPr>
      <t>安装）</t>
    </r>
  </si>
  <si>
    <t>1、入墙冷热水龙头，两边中心距离15cm可微调节13.5cm-16.5cm（安装距离）
2、智能恒温花洒，全铜龙头，淋浴管高度自由调节
3、8寸ABS圆形顶喷硅胶颗粒出水孔，密集出水，清洁方便，防堵性强，黄铜升降淋浴管4道密封圈结构紧密不滴漏</t>
  </si>
  <si>
    <t>抽拉式水龙头</t>
  </si>
  <si>
    <t>YYK-2-9</t>
  </si>
  <si>
    <t>120（主体+安装）</t>
  </si>
  <si>
    <t>材质:不锈钢
净重其他（g(克））
规格:三模式{雅黑色},三模式{枪灰色}
功能类别:抽拉水龙头
开启方式:抬启式
结构形式:单联式</t>
  </si>
  <si>
    <t>淋浴区扶手</t>
  </si>
  <si>
    <t>YYK-2-10</t>
  </si>
  <si>
    <t>利之胜</t>
  </si>
  <si>
    <r>
      <t>60</t>
    </r>
    <r>
      <rPr>
        <sz val="10"/>
        <color theme="1"/>
        <rFont val="宋体"/>
        <charset val="134"/>
      </rPr>
      <t>（含安装</t>
    </r>
    <r>
      <rPr>
        <sz val="10"/>
        <color theme="1"/>
        <rFont val="Times New Roman"/>
        <charset val="134"/>
      </rPr>
      <t>100</t>
    </r>
    <r>
      <rPr>
        <sz val="10"/>
        <color theme="1"/>
        <rFont val="宋体"/>
        <charset val="134"/>
      </rPr>
      <t>）</t>
    </r>
  </si>
  <si>
    <t>1、龙骨材质为201不锈钢，壁厚1.0±0.2mm，钢管表面无焊接且经过抛光处理，φ35mm；</t>
  </si>
  <si>
    <t>YYK-2-11</t>
  </si>
  <si>
    <t>60（含安装100）</t>
  </si>
  <si>
    <r>
      <t>2</t>
    </r>
    <r>
      <rPr>
        <sz val="10"/>
        <color theme="1"/>
        <rFont val="宋体"/>
        <charset val="134"/>
      </rPr>
      <t>、外壳为</t>
    </r>
    <r>
      <rPr>
        <sz val="10"/>
        <color theme="1"/>
        <rFont val="Times New Roman"/>
        <charset val="134"/>
      </rPr>
      <t>ABS</t>
    </r>
    <r>
      <rPr>
        <sz val="10"/>
        <color theme="1"/>
        <rFont val="宋体"/>
        <charset val="134"/>
      </rPr>
      <t>抗菌尼龙材质，表面具有防滑颗粒，内侧有加强筋设计，，外壳直径为</t>
    </r>
    <r>
      <rPr>
        <sz val="10"/>
        <color theme="1"/>
        <rFont val="Times New Roman"/>
        <charset val="134"/>
      </rPr>
      <t>35mm</t>
    </r>
    <r>
      <rPr>
        <sz val="10"/>
        <color theme="1"/>
        <rFont val="宋体"/>
        <charset val="134"/>
      </rPr>
      <t>，厚度</t>
    </r>
    <r>
      <rPr>
        <sz val="10"/>
        <color theme="1"/>
        <rFont val="Times New Roman"/>
        <charset val="134"/>
      </rPr>
      <t>4mm</t>
    </r>
    <r>
      <rPr>
        <sz val="10"/>
        <color theme="1"/>
        <rFont val="宋体"/>
        <charset val="134"/>
      </rPr>
      <t>；</t>
    </r>
  </si>
  <si>
    <t>YYK-2-12</t>
  </si>
  <si>
    <r>
      <t>80</t>
    </r>
    <r>
      <rPr>
        <sz val="10"/>
        <color theme="1"/>
        <rFont val="宋体"/>
        <charset val="134"/>
      </rPr>
      <t>（含安装</t>
    </r>
    <r>
      <rPr>
        <sz val="10"/>
        <color theme="1"/>
        <rFont val="Times New Roman"/>
        <charset val="134"/>
      </rPr>
      <t>100</t>
    </r>
    <r>
      <rPr>
        <sz val="10"/>
        <color theme="1"/>
        <rFont val="宋体"/>
        <charset val="134"/>
      </rPr>
      <t>）</t>
    </r>
  </si>
  <si>
    <r>
      <t>3</t>
    </r>
    <r>
      <rPr>
        <sz val="10"/>
        <color theme="1"/>
        <rFont val="宋体"/>
        <charset val="134"/>
      </rPr>
      <t>、弯头为弧形法兰，避免锐角划伤磕碰，材质为</t>
    </r>
    <r>
      <rPr>
        <sz val="10"/>
        <color theme="1"/>
        <rFont val="Times New Roman"/>
        <charset val="134"/>
      </rPr>
      <t>ABS</t>
    </r>
    <r>
      <rPr>
        <sz val="10"/>
        <color theme="1"/>
        <rFont val="宋体"/>
        <charset val="134"/>
      </rPr>
      <t>或抗菌尼龙材质；</t>
    </r>
  </si>
  <si>
    <t>YYK-2-13</t>
  </si>
  <si>
    <r>
      <t>40</t>
    </r>
    <r>
      <rPr>
        <sz val="10"/>
        <color theme="1"/>
        <rFont val="宋体"/>
        <charset val="134"/>
      </rPr>
      <t>（含安装</t>
    </r>
    <r>
      <rPr>
        <sz val="10"/>
        <color theme="1"/>
        <rFont val="Times New Roman"/>
        <charset val="134"/>
      </rPr>
      <t>100</t>
    </r>
    <r>
      <rPr>
        <sz val="10"/>
        <color theme="1"/>
        <rFont val="宋体"/>
        <charset val="134"/>
      </rPr>
      <t>）</t>
    </r>
  </si>
  <si>
    <r>
      <t>4</t>
    </r>
    <r>
      <rPr>
        <sz val="10"/>
        <color theme="1"/>
        <rFont val="宋体"/>
        <charset val="134"/>
      </rPr>
      <t>、整体颜色为黄色或白色，颜色不能有色斑，杜绝工业二次废料生产</t>
    </r>
  </si>
  <si>
    <t>适老台盆和镜柜</t>
  </si>
  <si>
    <t>YYK-2-14</t>
  </si>
  <si>
    <t>800*600*150（柜子）800*750*550
货号:浴室镜柜子
风格:简约现代
款式:组合式(分体)
颜色:其它
台面类型:人造石台面
柜体材质:其它
安装方式:壁挂式
是否配送:上门送装一体</t>
  </si>
  <si>
    <t>多功能护理床</t>
  </si>
  <si>
    <t>YYK-3-1</t>
  </si>
  <si>
    <t xml:space="preserve">（手动）博逸型号
225655
</t>
  </si>
  <si>
    <t>（手动）博逸型号
225655
品牌
博逸
护理床类型
手动护理床
产地
河北
适用人群
老年
增值服务
厂家供应
生产企业
衡水国宏医疗器械有限公司
智能类型
不支持智能
护理床附加装置
护栏
选购热点
手动单摇</t>
  </si>
  <si>
    <t>5</t>
  </si>
  <si>
    <t>YYK-3-2</t>
  </si>
  <si>
    <t xml:space="preserve">（电动）迈锐多型号：BSK-D04
</t>
  </si>
  <si>
    <t>（电动）迈锐多型号：BSK-D04
产地：冀州
生产：顺泰康源医疗器械
执行标准号
冀械注准20232150316
增值服务：终身质保 可送货安装
注册证号：冀械注准20232150316
医疗器械产品名称：电动病床
护理床类型：电动翻身床
生产厂家地址：冀州</t>
  </si>
  <si>
    <t>床边扶手</t>
  </si>
  <si>
    <t>YYK-3-3</t>
  </si>
  <si>
    <t>荔达</t>
  </si>
  <si>
    <t xml:space="preserve">产地广东、长度120cm及以下、高度是否可调节：可调节、适合床垫高度：不限制、防护高度：50cm、新款B 款F-025(带侧握把手),配件
</t>
  </si>
  <si>
    <t>防压疮床垫</t>
  </si>
  <si>
    <t>YYK-3-4</t>
  </si>
  <si>
    <t>领宁</t>
  </si>
  <si>
    <t>材质PVC、产品类别防褥疮气垫
颜色,藏青色便孔+睡眠气泵,尺寸长200cm宽90cm</t>
  </si>
  <si>
    <t>防压疮坐垫</t>
  </si>
  <si>
    <t>YYK-3-5</t>
  </si>
  <si>
    <t>关尔</t>
  </si>
  <si>
    <t>外部材料：毛圈布/棉布  内芯：高弹中空棉</t>
  </si>
  <si>
    <t>智能监控摄像头</t>
  </si>
  <si>
    <t>YYK-3-6</t>
  </si>
  <si>
    <t>CONRING</t>
  </si>
  <si>
    <r>
      <t>200</t>
    </r>
    <r>
      <rPr>
        <sz val="10"/>
        <color theme="1"/>
        <rFont val="宋体"/>
        <charset val="134"/>
      </rPr>
      <t>（</t>
    </r>
    <r>
      <rPr>
        <sz val="10"/>
        <color theme="1"/>
        <rFont val="Times New Roman"/>
        <charset val="134"/>
      </rPr>
      <t>wifi</t>
    </r>
    <r>
      <rPr>
        <sz val="10"/>
        <color theme="1"/>
        <rFont val="宋体"/>
        <charset val="134"/>
      </rPr>
      <t>）</t>
    </r>
    <r>
      <rPr>
        <sz val="10"/>
        <color theme="1"/>
        <rFont val="Times New Roman"/>
        <charset val="134"/>
      </rPr>
      <t xml:space="preserve">
240</t>
    </r>
    <r>
      <rPr>
        <sz val="10"/>
        <color theme="1"/>
        <rFont val="宋体"/>
        <charset val="134"/>
      </rPr>
      <t>（</t>
    </r>
    <r>
      <rPr>
        <sz val="10"/>
        <color theme="1"/>
        <rFont val="Times New Roman"/>
        <charset val="134"/>
      </rPr>
      <t>4g</t>
    </r>
    <r>
      <rPr>
        <sz val="10"/>
        <color theme="1"/>
        <rFont val="宋体"/>
        <charset val="134"/>
      </rPr>
      <t>）</t>
    </r>
  </si>
  <si>
    <t xml:space="preserve">功能：支持对讲 周界报警 支持录音
焦段|广角
清晰度：5MP 3MP 4k
内存容量：15天全天循环录像 30天全天循环录像 无
颜色分类
 WiFi极清大屏双向视频版│停电可监控 
4G大屏极清双向视频版│停电可监控 </t>
  </si>
  <si>
    <t>手杖</t>
  </si>
  <si>
    <t>YYK-3-7</t>
  </si>
  <si>
    <t>恩田</t>
  </si>
  <si>
    <t>材质铝合金
货号四脚带灯拐杖
尺寸65*85cm
型号四脚带灯拐杖
铝合金大四脚手杖,铝</t>
  </si>
  <si>
    <t>轮椅</t>
  </si>
  <si>
    <t>YYK-3-8</t>
  </si>
  <si>
    <t>国康</t>
  </si>
  <si>
    <r>
      <t>320</t>
    </r>
    <r>
      <rPr>
        <sz val="10"/>
        <color theme="1"/>
        <rFont val="宋体"/>
        <charset val="134"/>
      </rPr>
      <t>（手动）（配送）</t>
    </r>
  </si>
  <si>
    <t>面料材质：蜂网面料
轮胎性质：实心轮胎
建议承重：200斤
坐面宽度：46CM
坐面深度：40CM
地面到座面高度：45CM
地面到扶手高度：65CM
靠背高度：43CM
轮胎尺寸：前轮7寸、后轮24寸
折叠尺寸：90*28*90CM
展开尺寸：100*68*87CM
产品净重：18kg
包装尺寸：90*28*90CM</t>
  </si>
  <si>
    <t>YYK-3-9</t>
  </si>
  <si>
    <r>
      <t>450</t>
    </r>
    <r>
      <rPr>
        <sz val="10"/>
        <color theme="1"/>
        <rFont val="宋体"/>
        <charset val="134"/>
      </rPr>
      <t>（高背）（配送）</t>
    </r>
  </si>
  <si>
    <t>高背</t>
  </si>
  <si>
    <t>YYK-3-10</t>
  </si>
  <si>
    <t>九圆</t>
  </si>
  <si>
    <r>
      <t>1400</t>
    </r>
    <r>
      <rPr>
        <sz val="10"/>
        <color theme="1"/>
        <rFont val="宋体"/>
        <charset val="134"/>
      </rPr>
      <t>（电动）</t>
    </r>
  </si>
  <si>
    <t xml:space="preserve">安装类型：免安装
是否可折叠：是
款式：其他/other 四轮车
核载人数：单人
最高时速：10km/h 以下（含）
颜色分类
①【轻便款】12A铅酸【30里】 ②轻便款+8AH锂电【24里】 </t>
  </si>
  <si>
    <t>老年助行推车</t>
  </si>
  <si>
    <t>YYK-3-11</t>
  </si>
  <si>
    <t>健喜</t>
  </si>
  <si>
    <t>货号JXCY2024004
材质碳钢
可否折叠可以
最大承重普通85公斤,加大150公斤
产品类别四轮推车</t>
  </si>
  <si>
    <t>移位机器</t>
  </si>
  <si>
    <t>YYK-3-12</t>
  </si>
  <si>
    <t>汉戴斯</t>
  </si>
  <si>
    <t>品牌：汉戴斯
材质：碳钢
适用场景：保健按摩
规格：液压升降+坐垫+便桶+可折叠
专利类型：外观设计专利</t>
  </si>
  <si>
    <t>适老老年人按摩椅</t>
  </si>
  <si>
    <t>YYK-3-13</t>
  </si>
  <si>
    <t>奥克斯</t>
  </si>
  <si>
    <t>手臂按摩方式：内置手臂气囊
生产企业：福安福临工贸有限公司
是否智能操控：是
肩部按摩方式：免安装肩部按摩
适用部位
背部 腿部 头部 手臂 颈部 脚部 全身 臀部 腰部 肩部
椅子类型：按摩椅
按摩手法：指压 揉捏 拉伸 推拿
面料材质：皮质
附加功能
蓝牙连接 内置音箱 氛围灯
气囊个数：30个及以下
脚部是否可收纳：是
物流配送安装服务
送货上门无需安装
机芯类型：多点推拿按摩
加热部位：小腿加热 腰部加热
保修期：12个月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</si>
</sst>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等线"/>
      <charset val="134"/>
      <scheme val="minor"/>
    </font>
    <font>
      <b/>
      <sz val="11"/>
      <color theme="1"/>
      <name val="等线"/>
      <charset val="134"/>
      <scheme val="minor"/>
    </font>
    <font>
      <sz val="10.5"/>
      <color theme="1"/>
      <name val="宋体"/>
      <charset val="134"/>
    </font>
    <font>
      <i/>
      <sz val="11"/>
      <color theme="1"/>
      <name val="等线"/>
      <charset val="134"/>
      <scheme val="minor"/>
    </font>
    <font>
      <sz val="6"/>
      <color rgb="FF333333"/>
      <name val="Tahoma"/>
      <charset val="134"/>
    </font>
    <font>
      <sz val="10"/>
      <color theme="1"/>
      <name val="Times New Roman"/>
      <charset val="134"/>
    </font>
    <font>
      <sz val="10.5"/>
      <color theme="1"/>
      <name val="Times New Roman"/>
      <charset val="134"/>
    </font>
    <font>
      <sz val="10"/>
      <color theme="1"/>
      <name val="宋体"/>
      <charset val="134"/>
    </font>
    <font>
      <sz val="7"/>
      <color rgb="FF000000"/>
      <name val="Tahoma"/>
      <charset val="134"/>
    </font>
    <font>
      <sz val="7"/>
      <color rgb="FF11192D"/>
      <name val="PingFangSC-Medium"/>
      <charset val="134"/>
    </font>
    <font>
      <sz val="9.5"/>
      <color theme="1"/>
      <name val="微软雅黑"/>
      <charset val="134"/>
    </font>
    <font>
      <sz val="9"/>
      <color rgb="FF333333"/>
      <name val="Tahoma"/>
      <charset val="134"/>
    </font>
    <font>
      <sz val="10.5"/>
      <color rgb="FF11192D"/>
      <name val="PingFangSC-Medium"/>
      <charset val="134"/>
    </font>
    <font>
      <b/>
      <sz val="10.5"/>
      <color theme="1"/>
      <name val="宋体"/>
      <charset val="134"/>
    </font>
    <font>
      <b/>
      <sz val="9.5"/>
      <color theme="1"/>
      <name val="微软雅黑"/>
      <charset val="134"/>
    </font>
    <font>
      <b/>
      <sz val="10.5"/>
      <color theme="1"/>
      <name val="Calibri"/>
      <charset val="134"/>
    </font>
    <font>
      <sz val="11"/>
      <color rgb="FFFF0000"/>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medium">
        <color auto="1"/>
      </left>
      <right style="medium">
        <color auto="1"/>
      </right>
      <top style="medium">
        <color auto="1"/>
      </top>
      <bottom style="medium">
        <color auto="1"/>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diagonal/>
    </border>
    <border>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10"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1" applyNumberFormat="0" applyFill="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4" fillId="0" borderId="0" applyNumberFormat="0" applyFill="0" applyBorder="0" applyAlignment="0" applyProtection="0">
      <alignment vertical="center"/>
    </xf>
    <xf numFmtId="0" fontId="25" fillId="3" borderId="13" applyNumberFormat="0" applyAlignment="0" applyProtection="0">
      <alignment vertical="center"/>
    </xf>
    <xf numFmtId="0" fontId="26" fillId="4" borderId="14" applyNumberFormat="0" applyAlignment="0" applyProtection="0">
      <alignment vertical="center"/>
    </xf>
    <xf numFmtId="0" fontId="27" fillId="4" borderId="13" applyNumberFormat="0" applyAlignment="0" applyProtection="0">
      <alignment vertical="center"/>
    </xf>
    <xf numFmtId="0" fontId="28" fillId="5" borderId="15" applyNumberFormat="0" applyAlignment="0" applyProtection="0">
      <alignment vertical="center"/>
    </xf>
    <xf numFmtId="0" fontId="29" fillId="0" borderId="16" applyNumberFormat="0" applyFill="0" applyAlignment="0" applyProtection="0">
      <alignment vertical="center"/>
    </xf>
    <xf numFmtId="0" fontId="30" fillId="0" borderId="17"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53">
    <xf numFmtId="0" fontId="0" fillId="0" borderId="0" xfId="0">
      <alignment vertical="center"/>
    </xf>
    <xf numFmtId="49" fontId="0" fillId="0" borderId="0" xfId="0" applyNumberFormat="1">
      <alignment vertical="center"/>
    </xf>
    <xf numFmtId="49" fontId="0" fillId="0" borderId="0" xfId="0" applyNumberFormat="1" applyAlignment="1">
      <alignment vertical="center" wrapText="1"/>
    </xf>
    <xf numFmtId="49"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49" fontId="0" fillId="0" borderId="1" xfId="0" applyNumberFormat="1" applyFill="1" applyBorder="1" applyAlignment="1">
      <alignment horizontal="center" vertical="center"/>
    </xf>
    <xf numFmtId="0" fontId="2" fillId="0" borderId="1" xfId="0" applyFont="1" applyBorder="1" applyAlignment="1">
      <alignment horizontal="left" vertical="top" wrapText="1"/>
    </xf>
    <xf numFmtId="49" fontId="3" fillId="0" borderId="1" xfId="0" applyNumberFormat="1" applyFont="1" applyFill="1" applyBorder="1" applyAlignment="1">
      <alignment horizontal="center" vertical="center"/>
    </xf>
    <xf numFmtId="0" fontId="4" fillId="0" borderId="1" xfId="0" applyFont="1" applyBorder="1" applyAlignment="1">
      <alignment horizontal="justify" vertical="center"/>
    </xf>
    <xf numFmtId="0" fontId="5" fillId="0" borderId="1" xfId="0" applyFont="1" applyBorder="1" applyAlignment="1">
      <alignment horizontal="justify" vertical="center"/>
    </xf>
    <xf numFmtId="49"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0" fillId="0" borderId="1" xfId="0" applyNumberFormat="1" applyBorder="1">
      <alignment vertical="center"/>
    </xf>
    <xf numFmtId="0" fontId="6" fillId="0" borderId="1" xfId="0" applyFont="1" applyBorder="1" applyAlignment="1">
      <alignment horizontal="left" vertical="top" wrapText="1"/>
    </xf>
    <xf numFmtId="49" fontId="0" fillId="0" borderId="1" xfId="0" applyNumberFormat="1" applyBorder="1" applyAlignment="1">
      <alignment vertical="center" wrapText="1"/>
    </xf>
    <xf numFmtId="0" fontId="0" fillId="0" borderId="1" xfId="0" applyNumberFormat="1" applyBorder="1">
      <alignment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0" fontId="5" fillId="0" borderId="1" xfId="0" applyFont="1" applyBorder="1" applyAlignment="1">
      <alignment horizontal="justify" vertical="center"/>
    </xf>
    <xf numFmtId="49" fontId="0" fillId="0" borderId="1" xfId="0" applyNumberFormat="1" applyBorder="1" applyAlignment="1">
      <alignment vertical="center" wrapText="1"/>
    </xf>
    <xf numFmtId="0" fontId="9" fillId="0" borderId="2" xfId="0" applyFont="1" applyBorder="1" applyAlignment="1">
      <alignment horizontal="left" vertical="top" wrapText="1" indent="2"/>
    </xf>
    <xf numFmtId="0" fontId="5" fillId="0" borderId="2" xfId="0" applyFont="1" applyBorder="1" applyAlignment="1">
      <alignment horizontal="left" vertical="top" wrapText="1"/>
    </xf>
    <xf numFmtId="49" fontId="0" fillId="0" borderId="3" xfId="0" applyNumberFormat="1" applyBorder="1">
      <alignment vertical="center"/>
    </xf>
    <xf numFmtId="0" fontId="10" fillId="0" borderId="1" xfId="0" applyFont="1" applyBorder="1" applyAlignment="1">
      <alignment horizontal="center" vertical="top" wrapText="1"/>
    </xf>
    <xf numFmtId="0" fontId="4" fillId="0" borderId="2" xfId="0" applyFont="1" applyBorder="1" applyAlignment="1">
      <alignment horizontal="left" vertical="top" wrapText="1" indent="2"/>
    </xf>
    <xf numFmtId="0" fontId="5" fillId="0" borderId="2" xfId="0" applyFont="1" applyBorder="1" applyAlignment="1">
      <alignment horizontal="left" vertical="top" wrapText="1"/>
    </xf>
    <xf numFmtId="49" fontId="0" fillId="0" borderId="4" xfId="0" applyNumberFormat="1" applyBorder="1">
      <alignment vertical="center"/>
    </xf>
    <xf numFmtId="0" fontId="5" fillId="0" borderId="2" xfId="0" applyFont="1" applyBorder="1" applyAlignment="1">
      <alignment horizontal="left" vertical="top" wrapText="1"/>
    </xf>
    <xf numFmtId="0" fontId="5" fillId="0" borderId="5" xfId="0" applyFont="1" applyBorder="1" applyAlignment="1">
      <alignment horizontal="left" vertical="top" wrapText="1"/>
    </xf>
    <xf numFmtId="0" fontId="5" fillId="0" borderId="5" xfId="0" applyFont="1" applyBorder="1" applyAlignment="1">
      <alignment horizontal="left" vertical="top" wrapText="1"/>
    </xf>
    <xf numFmtId="0" fontId="11" fillId="0" borderId="0" xfId="0" applyFont="1">
      <alignment vertical="center"/>
    </xf>
    <xf numFmtId="0" fontId="7" fillId="0" borderId="5" xfId="0" applyFont="1" applyBorder="1" applyAlignment="1">
      <alignment horizontal="left" vertical="top" wrapText="1"/>
    </xf>
    <xf numFmtId="0" fontId="12" fillId="0" borderId="6" xfId="0" applyFont="1" applyBorder="1">
      <alignment vertical="center"/>
    </xf>
    <xf numFmtId="0" fontId="12" fillId="0" borderId="7" xfId="0" applyFont="1" applyBorder="1">
      <alignment vertical="center"/>
    </xf>
    <xf numFmtId="0" fontId="5" fillId="0" borderId="0" xfId="0" applyFont="1" applyAlignment="1">
      <alignment horizontal="justify" vertical="center"/>
    </xf>
    <xf numFmtId="0" fontId="5" fillId="0" borderId="0" xfId="0" applyFont="1" applyAlignment="1">
      <alignment horizontal="left" vertical="center"/>
    </xf>
    <xf numFmtId="0" fontId="12" fillId="0" borderId="8" xfId="0" applyFont="1" applyBorder="1">
      <alignment vertical="center"/>
    </xf>
    <xf numFmtId="0" fontId="5" fillId="0" borderId="9" xfId="0" applyFont="1" applyBorder="1" applyAlignment="1">
      <alignment horizontal="left" vertical="top" wrapText="1"/>
    </xf>
    <xf numFmtId="0" fontId="5" fillId="0" borderId="5" xfId="0" applyFont="1" applyBorder="1" applyAlignment="1">
      <alignment horizontal="left" vertical="top" wrapText="1"/>
    </xf>
    <xf numFmtId="0" fontId="5" fillId="0" borderId="1" xfId="0" applyFont="1" applyBorder="1" applyAlignment="1">
      <alignment horizontal="left" vertical="top" wrapText="1" indent="2"/>
    </xf>
    <xf numFmtId="0" fontId="13" fillId="0" borderId="1" xfId="0" applyFont="1" applyBorder="1" applyAlignment="1">
      <alignment horizontal="left" vertical="top" wrapText="1"/>
    </xf>
    <xf numFmtId="0" fontId="14" fillId="0" borderId="1" xfId="0" applyFont="1" applyBorder="1" applyAlignment="1">
      <alignment horizontal="justify" vertical="top" wrapText="1"/>
    </xf>
    <xf numFmtId="0" fontId="5" fillId="0" borderId="2" xfId="0" applyFont="1" applyBorder="1" applyAlignment="1">
      <alignment horizontal="left" vertical="top" wrapText="1"/>
    </xf>
    <xf numFmtId="0" fontId="5" fillId="0" borderId="1" xfId="0" applyFont="1" applyBorder="1" applyAlignment="1">
      <alignment horizontal="left" vertical="top" wrapText="1"/>
    </xf>
    <xf numFmtId="0" fontId="15" fillId="0" borderId="1" xfId="0" applyFont="1" applyBorder="1" applyAlignment="1">
      <alignment horizontal="justify" vertical="top" wrapText="1"/>
    </xf>
    <xf numFmtId="0" fontId="13" fillId="0" borderId="1" xfId="0" applyFont="1" applyBorder="1" applyAlignment="1">
      <alignment horizontal="justify" vertical="top" wrapText="1"/>
    </xf>
    <xf numFmtId="0" fontId="4" fillId="0" borderId="0" xfId="0" applyFont="1" applyAlignment="1">
      <alignment horizontal="justify" vertical="center"/>
    </xf>
    <xf numFmtId="49" fontId="1" fillId="0" borderId="0" xfId="0" applyNumberFormat="1" applyFont="1" applyFill="1" applyBorder="1" applyAlignment="1">
      <alignment horizontal="center" vertical="center"/>
    </xf>
    <xf numFmtId="49" fontId="0" fillId="0" borderId="1" xfId="0" applyNumberFormat="1" applyFont="1" applyFill="1" applyBorder="1" applyAlignment="1">
      <alignment horizontal="center" vertical="center" wrapText="1"/>
    </xf>
    <xf numFmtId="49" fontId="0" fillId="0" borderId="0" xfId="0" applyNumberFormat="1" applyFill="1" applyBorder="1" applyAlignment="1">
      <alignment horizontal="center" vertical="center"/>
    </xf>
    <xf numFmtId="49" fontId="16" fillId="0" borderId="0" xfId="0" applyNumberFormat="1" applyFont="1" applyFill="1" applyBorder="1" applyAlignment="1">
      <alignment vertical="center" wrapText="1"/>
    </xf>
    <xf numFmtId="49" fontId="16" fillId="0" borderId="0" xfId="0" applyNumberFormat="1" applyFont="1" applyFill="1" applyBorder="1" applyAlignment="1">
      <alignment vertical="center"/>
    </xf>
    <xf numFmtId="49" fontId="0" fillId="0" borderId="0" xfId="0" applyNumberForma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9" Type="http://schemas.openxmlformats.org/officeDocument/2006/relationships/image" Target="media/image9.jpeg"/><Relationship Id="rId8" Type="http://schemas.openxmlformats.org/officeDocument/2006/relationships/image" Target="media/image8.jpeg"/><Relationship Id="rId7" Type="http://schemas.openxmlformats.org/officeDocument/2006/relationships/image" Target="media/image7.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3" Type="http://schemas.openxmlformats.org/officeDocument/2006/relationships/image" Target="media/image3.jpeg"/><Relationship Id="rId27" Type="http://schemas.openxmlformats.org/officeDocument/2006/relationships/image" Target="media/image27.jpeg"/><Relationship Id="rId26" Type="http://schemas.openxmlformats.org/officeDocument/2006/relationships/image" Target="media/image26.jpeg"/><Relationship Id="rId25" Type="http://schemas.openxmlformats.org/officeDocument/2006/relationships/image" Target="media/image25.jpeg"/><Relationship Id="rId24" Type="http://schemas.openxmlformats.org/officeDocument/2006/relationships/image" Target="media/image24.jpeg"/><Relationship Id="rId23" Type="http://schemas.openxmlformats.org/officeDocument/2006/relationships/image" Target="media/image23.jpeg"/><Relationship Id="rId22" Type="http://schemas.openxmlformats.org/officeDocument/2006/relationships/image" Target="media/image22.jpeg"/><Relationship Id="rId21" Type="http://schemas.openxmlformats.org/officeDocument/2006/relationships/image" Target="media/image21.jpeg"/><Relationship Id="rId20" Type="http://schemas.openxmlformats.org/officeDocument/2006/relationships/image" Target="media/image20.jpeg"/><Relationship Id="rId2" Type="http://schemas.openxmlformats.org/officeDocument/2006/relationships/image" Target="media/image2.png"/><Relationship Id="rId19" Type="http://schemas.openxmlformats.org/officeDocument/2006/relationships/image" Target="media/image19.jpeg"/><Relationship Id="rId18" Type="http://schemas.openxmlformats.org/officeDocument/2006/relationships/image" Target="media/image18.jpeg"/><Relationship Id="rId17" Type="http://schemas.openxmlformats.org/officeDocument/2006/relationships/image" Target="media/image17.jpeg"/><Relationship Id="rId16" Type="http://schemas.openxmlformats.org/officeDocument/2006/relationships/image" Target="media/image16.jpeg"/><Relationship Id="rId15" Type="http://schemas.openxmlformats.org/officeDocument/2006/relationships/image" Target="media/image15.jpeg"/><Relationship Id="rId14" Type="http://schemas.openxmlformats.org/officeDocument/2006/relationships/image" Target="media/image14.jpeg"/><Relationship Id="rId13" Type="http://schemas.openxmlformats.org/officeDocument/2006/relationships/image" Target="media/image13.jpeg"/><Relationship Id="rId12" Type="http://schemas.openxmlformats.org/officeDocument/2006/relationships/image" Target="media/image12.jpeg"/><Relationship Id="rId11" Type="http://schemas.openxmlformats.org/officeDocument/2006/relationships/image" Target="media/image11.jpeg"/><Relationship Id="rId10" Type="http://schemas.openxmlformats.org/officeDocument/2006/relationships/image" Target="media/image10.jpeg"/><Relationship Id="rId1" Type="http://schemas.openxmlformats.org/officeDocument/2006/relationships/image" Target="media/image1.jpeg"/></Relationships>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www.wps.cn/officeDocument/2020/cellImage" Target="cellimag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tabSelected="1" zoomScale="85" zoomScaleNormal="85" workbookViewId="0">
      <selection activeCell="J32" sqref="J32"/>
    </sheetView>
  </sheetViews>
  <sheetFormatPr defaultColWidth="9" defaultRowHeight="14"/>
  <cols>
    <col min="1" max="1" width="5.25" style="1" customWidth="1"/>
    <col min="2" max="2" width="12.5" style="1" customWidth="1"/>
    <col min="3" max="3" width="23.25" style="1" customWidth="1"/>
    <col min="4" max="4" width="17" style="1" customWidth="1"/>
    <col min="5" max="5" width="15.125" style="1" customWidth="1"/>
    <col min="6" max="6" width="21" style="1" customWidth="1"/>
    <col min="7" max="7" width="25.75" style="2" customWidth="1"/>
    <col min="8" max="8" width="46.5" style="1" customWidth="1"/>
    <col min="9" max="9" width="19.75" style="1" customWidth="1"/>
    <col min="10" max="10" width="47.875" style="1" customWidth="1"/>
    <col min="11" max="11" width="13" style="1" customWidth="1"/>
    <col min="12" max="12" width="16.125" style="1" customWidth="1"/>
    <col min="13" max="13" width="11.625" style="1" customWidth="1"/>
    <col min="14" max="14" width="13.625" style="1" customWidth="1"/>
    <col min="15" max="15" width="11.375" style="1" customWidth="1"/>
    <col min="16" max="16" width="10.625" style="1" customWidth="1"/>
    <col min="17" max="17" width="11" style="1" customWidth="1"/>
    <col min="18" max="18" width="9" style="1"/>
    <col min="19" max="19" width="12.125" style="1" customWidth="1"/>
    <col min="20" max="20" width="14.125" style="1" customWidth="1"/>
    <col min="21" max="21" width="16.25" style="1" customWidth="1"/>
    <col min="22" max="22" width="12.125" style="1" customWidth="1"/>
    <col min="23" max="23" width="14.125" style="1" customWidth="1"/>
    <col min="24" max="24" width="16.25" style="1" customWidth="1"/>
  </cols>
  <sheetData>
    <row r="1" ht="24.75" customHeight="1" spans="1:24">
      <c r="A1" s="3" t="s">
        <v>0</v>
      </c>
      <c r="B1" s="3" t="s">
        <v>1</v>
      </c>
      <c r="C1" s="3" t="s">
        <v>2</v>
      </c>
      <c r="D1" s="3" t="s">
        <v>3</v>
      </c>
      <c r="E1" s="3" t="s">
        <v>4</v>
      </c>
      <c r="F1" s="3" t="s">
        <v>5</v>
      </c>
      <c r="G1" s="4" t="s">
        <v>6</v>
      </c>
      <c r="H1" s="3" t="s">
        <v>7</v>
      </c>
      <c r="I1" s="3" t="s">
        <v>8</v>
      </c>
      <c r="J1" s="3" t="s">
        <v>9</v>
      </c>
      <c r="K1" s="47"/>
      <c r="L1" s="47"/>
      <c r="M1" s="47"/>
      <c r="N1" s="47"/>
      <c r="O1" s="47"/>
      <c r="P1" s="47"/>
      <c r="Q1" s="47"/>
      <c r="R1" s="47"/>
      <c r="S1" s="47"/>
      <c r="T1" s="47"/>
      <c r="U1" s="47"/>
      <c r="V1" s="47"/>
      <c r="W1" s="47"/>
      <c r="X1" s="47"/>
    </row>
    <row r="2" ht="108" customHeight="1" spans="1:24">
      <c r="A2" s="5" t="s">
        <v>10</v>
      </c>
      <c r="B2" s="6" t="s">
        <v>11</v>
      </c>
      <c r="C2" s="7" t="s">
        <v>12</v>
      </c>
      <c r="D2" s="8" t="s">
        <v>13</v>
      </c>
      <c r="E2" s="9">
        <v>17</v>
      </c>
      <c r="F2" s="7" t="s">
        <v>14</v>
      </c>
      <c r="G2" s="10" t="s">
        <v>15</v>
      </c>
      <c r="H2" s="11" t="str">
        <f>_xlfn.DISPIMG("ID_C03259EA7BA8481589921D7360BDAECC",1)</f>
        <v>=DISPIMG("ID_C03259EA7BA8481589921D7360BDAECC",1)</v>
      </c>
      <c r="I2" s="48"/>
      <c r="J2" s="10" t="s">
        <v>16</v>
      </c>
      <c r="K2" s="49"/>
      <c r="L2" s="49"/>
      <c r="M2" s="50"/>
      <c r="N2" s="51"/>
      <c r="O2" s="51"/>
      <c r="P2" s="51"/>
      <c r="Q2" s="49"/>
      <c r="R2" s="49"/>
      <c r="S2" s="49"/>
      <c r="T2" s="49"/>
      <c r="U2" s="49"/>
      <c r="V2" s="49"/>
      <c r="W2" s="49"/>
      <c r="X2" s="49"/>
    </row>
    <row r="3" ht="70" spans="1:24">
      <c r="A3" s="12"/>
      <c r="B3" s="13"/>
      <c r="C3" s="7" t="s">
        <v>17</v>
      </c>
      <c r="D3" s="12"/>
      <c r="E3" s="9">
        <v>50</v>
      </c>
      <c r="F3" s="12" t="s">
        <v>18</v>
      </c>
      <c r="G3" s="14" t="s">
        <v>19</v>
      </c>
      <c r="H3" s="15" t="str">
        <f>_xlfn.DISPIMG("ID_503E76FE8B3C42388EFE4D109C675FC1",1)</f>
        <v>=DISPIMG("ID_503E76FE8B3C42388EFE4D109C675FC1",1)</v>
      </c>
      <c r="I3" s="12"/>
      <c r="J3" s="12" t="s">
        <v>16</v>
      </c>
      <c r="K3" s="52"/>
      <c r="L3" s="52"/>
      <c r="M3" s="52"/>
      <c r="N3" s="52"/>
      <c r="O3" s="52"/>
      <c r="P3" s="52"/>
      <c r="Q3" s="52"/>
      <c r="R3" s="52"/>
      <c r="S3" s="52"/>
      <c r="T3" s="52"/>
      <c r="U3" s="52"/>
      <c r="V3" s="52"/>
      <c r="W3" s="52"/>
      <c r="X3" s="52"/>
    </row>
    <row r="4" ht="279.05" spans="1:24">
      <c r="A4" s="12"/>
      <c r="B4" s="16" t="s">
        <v>20</v>
      </c>
      <c r="C4" s="7" t="s">
        <v>21</v>
      </c>
      <c r="D4" s="17" t="s">
        <v>22</v>
      </c>
      <c r="E4" s="18">
        <v>26</v>
      </c>
      <c r="F4" s="12" t="s">
        <v>14</v>
      </c>
      <c r="G4" s="19" t="s">
        <v>23</v>
      </c>
      <c r="H4" s="15" t="str">
        <f>_xlfn.DISPIMG("ID_6221620E1FE54BB0A1D363A01796760C",1)</f>
        <v>=DISPIMG("ID_6221620E1FE54BB0A1D363A01796760C",1)</v>
      </c>
      <c r="I4" s="12"/>
      <c r="J4" s="12" t="s">
        <v>16</v>
      </c>
      <c r="K4" s="52"/>
      <c r="L4" s="52"/>
      <c r="M4" s="52"/>
      <c r="N4" s="52"/>
      <c r="O4" s="52"/>
      <c r="P4" s="52"/>
      <c r="Q4" s="52"/>
      <c r="R4" s="52"/>
      <c r="S4" s="52"/>
      <c r="T4" s="52"/>
      <c r="U4" s="52"/>
      <c r="V4" s="52"/>
      <c r="W4" s="52"/>
      <c r="X4" s="52"/>
    </row>
    <row r="5" ht="283" spans="1:24">
      <c r="A5" s="12"/>
      <c r="B5" s="6" t="s">
        <v>24</v>
      </c>
      <c r="C5" s="7" t="s">
        <v>25</v>
      </c>
      <c r="D5" s="20" t="s">
        <v>26</v>
      </c>
      <c r="E5" s="21" t="s">
        <v>27</v>
      </c>
      <c r="F5" s="22" t="s">
        <v>28</v>
      </c>
      <c r="G5" s="19" t="s">
        <v>29</v>
      </c>
      <c r="H5" s="15" t="str">
        <f>_xlfn.DISPIMG("ID_A700CF44100D40B4B6BA5BF744A8A73E",1)</f>
        <v>=DISPIMG("ID_A700CF44100D40B4B6BA5BF744A8A73E",1)</v>
      </c>
      <c r="I5" s="12"/>
      <c r="J5" s="12" t="s">
        <v>16</v>
      </c>
      <c r="K5" s="52"/>
      <c r="L5" s="52"/>
      <c r="M5" s="52"/>
      <c r="N5" s="52"/>
      <c r="O5" s="52"/>
      <c r="P5" s="52"/>
      <c r="Q5" s="52"/>
      <c r="R5" s="52"/>
      <c r="S5" s="52"/>
      <c r="T5" s="52"/>
      <c r="U5" s="52"/>
      <c r="V5" s="52"/>
      <c r="W5" s="52"/>
      <c r="X5" s="52"/>
    </row>
    <row r="6" ht="279.85" spans="1:24">
      <c r="A6" s="12"/>
      <c r="B6" s="23" t="s">
        <v>30</v>
      </c>
      <c r="C6" s="7" t="s">
        <v>31</v>
      </c>
      <c r="D6" s="24" t="s">
        <v>32</v>
      </c>
      <c r="E6" s="25" t="s">
        <v>33</v>
      </c>
      <c r="F6" s="12" t="s">
        <v>28</v>
      </c>
      <c r="G6" s="19" t="s">
        <v>34</v>
      </c>
      <c r="H6" s="15" t="str">
        <f>_xlfn.DISPIMG("ID_2AAE69D07F854FA5A3C75F059A48B841",1)</f>
        <v>=DISPIMG("ID_2AAE69D07F854FA5A3C75F059A48B841",1)</v>
      </c>
      <c r="I6" s="12"/>
      <c r="J6" s="12" t="s">
        <v>35</v>
      </c>
      <c r="K6" s="52"/>
      <c r="L6" s="52"/>
      <c r="M6" s="52"/>
      <c r="N6" s="52"/>
      <c r="O6" s="52"/>
      <c r="P6" s="52"/>
      <c r="Q6" s="52"/>
      <c r="R6" s="52"/>
      <c r="S6" s="52"/>
      <c r="T6" s="52"/>
      <c r="U6" s="52"/>
      <c r="V6" s="52"/>
      <c r="W6" s="52"/>
      <c r="X6" s="52"/>
    </row>
    <row r="7" ht="280.1" spans="1:24">
      <c r="A7" s="12"/>
      <c r="B7" s="23" t="s">
        <v>36</v>
      </c>
      <c r="C7" s="7" t="s">
        <v>37</v>
      </c>
      <c r="D7" s="25" t="s">
        <v>38</v>
      </c>
      <c r="E7" s="25">
        <v>240</v>
      </c>
      <c r="F7" s="12" t="s">
        <v>39</v>
      </c>
      <c r="G7" s="19" t="s">
        <v>40</v>
      </c>
      <c r="H7" s="15" t="str">
        <f>_xlfn.DISPIMG("ID_307C583420AA4BD681AD922BA7ACAA9A",1)</f>
        <v>=DISPIMG("ID_307C583420AA4BD681AD922BA7ACAA9A",1)</v>
      </c>
      <c r="I7" s="12"/>
      <c r="J7" s="12" t="s">
        <v>16</v>
      </c>
      <c r="K7" s="52"/>
      <c r="L7" s="52"/>
      <c r="M7" s="52"/>
      <c r="N7" s="52"/>
      <c r="O7" s="52"/>
      <c r="P7" s="52"/>
      <c r="Q7" s="52"/>
      <c r="R7" s="52"/>
      <c r="S7" s="52"/>
      <c r="T7" s="52"/>
      <c r="U7" s="52"/>
      <c r="V7" s="52"/>
      <c r="W7" s="52"/>
      <c r="X7" s="52"/>
    </row>
    <row r="8" ht="280.05" spans="1:24">
      <c r="A8" s="12"/>
      <c r="B8" s="16" t="s">
        <v>41</v>
      </c>
      <c r="C8" s="7" t="s">
        <v>42</v>
      </c>
      <c r="D8" s="1" t="s">
        <v>43</v>
      </c>
      <c r="E8" s="25">
        <v>1280</v>
      </c>
      <c r="F8" s="12" t="s">
        <v>14</v>
      </c>
      <c r="G8" s="19" t="s">
        <v>44</v>
      </c>
      <c r="H8" s="15" t="str">
        <f>_xlfn.DISPIMG("ID_098848E43B414458869CF75C9061B233",1)</f>
        <v>=DISPIMG("ID_098848E43B414458869CF75C9061B233",1)</v>
      </c>
      <c r="I8" s="12"/>
      <c r="J8" s="12" t="s">
        <v>35</v>
      </c>
      <c r="K8" s="52"/>
      <c r="L8" s="52"/>
      <c r="M8" s="52"/>
      <c r="N8" s="52"/>
      <c r="O8" s="52"/>
      <c r="P8" s="52"/>
      <c r="Q8" s="52"/>
      <c r="R8" s="52"/>
      <c r="S8" s="52"/>
      <c r="T8" s="52"/>
      <c r="U8" s="52"/>
      <c r="V8" s="52"/>
      <c r="W8" s="52"/>
      <c r="X8" s="52"/>
    </row>
    <row r="9" ht="373" spans="1:24">
      <c r="A9" s="12"/>
      <c r="B9" s="16" t="s">
        <v>45</v>
      </c>
      <c r="C9" s="7" t="s">
        <v>46</v>
      </c>
      <c r="D9" s="12" t="s">
        <v>47</v>
      </c>
      <c r="E9" s="25">
        <v>156</v>
      </c>
      <c r="F9" s="12" t="s">
        <v>14</v>
      </c>
      <c r="G9" s="19" t="s">
        <v>48</v>
      </c>
      <c r="H9" s="15" t="str">
        <f>_xlfn.DISPIMG("ID_E18F16213739454184CD846DBAA851D5",1)</f>
        <v>=DISPIMG("ID_E18F16213739454184CD846DBAA851D5",1)</v>
      </c>
      <c r="I9" s="12"/>
      <c r="J9" s="12" t="s">
        <v>35</v>
      </c>
      <c r="K9" s="52"/>
      <c r="L9" s="52"/>
      <c r="M9" s="52"/>
      <c r="N9" s="52"/>
      <c r="O9" s="52"/>
      <c r="P9" s="52"/>
      <c r="Q9" s="52"/>
      <c r="R9" s="52"/>
      <c r="S9" s="52"/>
      <c r="T9" s="52"/>
      <c r="U9" s="52"/>
      <c r="V9" s="52"/>
      <c r="W9" s="52"/>
      <c r="X9" s="52"/>
    </row>
    <row r="10" ht="409.5" spans="1:24">
      <c r="A10" s="12"/>
      <c r="B10" s="6" t="s">
        <v>49</v>
      </c>
      <c r="C10" s="7" t="s">
        <v>50</v>
      </c>
      <c r="D10" s="12" t="s">
        <v>51</v>
      </c>
      <c r="E10" s="25">
        <v>3150</v>
      </c>
      <c r="F10" s="12" t="s">
        <v>14</v>
      </c>
      <c r="G10" s="19" t="s">
        <v>52</v>
      </c>
      <c r="H10" s="15" t="str">
        <f>_xlfn.DISPIMG("ID_22303994723347C48E946B1218CBBEDD",1)</f>
        <v>=DISPIMG("ID_22303994723347C48E946B1218CBBEDD",1)</v>
      </c>
      <c r="I10" s="12"/>
      <c r="J10" s="12" t="s">
        <v>53</v>
      </c>
      <c r="K10" s="52"/>
      <c r="L10" s="52"/>
      <c r="M10" s="52"/>
      <c r="N10" s="52"/>
      <c r="O10" s="52"/>
      <c r="P10" s="52"/>
      <c r="Q10" s="52"/>
      <c r="R10" s="52"/>
      <c r="S10" s="52"/>
      <c r="T10" s="52"/>
      <c r="U10" s="52"/>
      <c r="V10" s="52"/>
      <c r="W10" s="52"/>
      <c r="X10" s="52"/>
    </row>
    <row r="11" ht="233.7" spans="1:24">
      <c r="A11" s="12"/>
      <c r="B11" s="6" t="s">
        <v>54</v>
      </c>
      <c r="C11" s="7" t="s">
        <v>55</v>
      </c>
      <c r="D11" s="26" t="s">
        <v>56</v>
      </c>
      <c r="E11" s="27">
        <v>300</v>
      </c>
      <c r="F11" s="12" t="s">
        <v>14</v>
      </c>
      <c r="G11" s="19" t="s">
        <v>57</v>
      </c>
      <c r="H11" s="15" t="str">
        <f>_xlfn.DISPIMG("ID_89D800546A654975BF23F6D91FEC4CD0",1)</f>
        <v>=DISPIMG("ID_89D800546A654975BF23F6D91FEC4CD0",1)</v>
      </c>
      <c r="I11" s="12"/>
      <c r="J11" s="12" t="s">
        <v>16</v>
      </c>
      <c r="K11" s="52"/>
      <c r="L11" s="52"/>
      <c r="M11" s="52"/>
      <c r="N11" s="52"/>
      <c r="O11" s="52"/>
      <c r="P11" s="52"/>
      <c r="Q11" s="52"/>
      <c r="R11" s="52"/>
      <c r="S11" s="52"/>
      <c r="T11" s="52"/>
      <c r="U11" s="52"/>
      <c r="V11" s="52"/>
      <c r="W11" s="52"/>
      <c r="X11" s="52"/>
    </row>
    <row r="12" ht="56.75" spans="1:24">
      <c r="A12" s="12"/>
      <c r="B12" s="6" t="s">
        <v>58</v>
      </c>
      <c r="C12" s="7" t="s">
        <v>59</v>
      </c>
      <c r="D12" s="26"/>
      <c r="E12" s="28">
        <v>800</v>
      </c>
      <c r="F12" s="12"/>
      <c r="G12" s="19" t="s">
        <v>60</v>
      </c>
      <c r="H12" s="12"/>
      <c r="I12" s="12"/>
      <c r="J12" s="12"/>
      <c r="K12" s="52"/>
      <c r="L12" s="52"/>
      <c r="M12" s="52"/>
      <c r="N12" s="52"/>
      <c r="O12" s="52"/>
      <c r="P12" s="52"/>
      <c r="Q12" s="52"/>
      <c r="R12" s="52"/>
      <c r="S12" s="52"/>
      <c r="T12" s="52"/>
      <c r="U12" s="52"/>
      <c r="V12" s="52"/>
      <c r="W12" s="52"/>
      <c r="X12" s="52"/>
    </row>
    <row r="13" ht="283.5" spans="1:24">
      <c r="A13" s="12"/>
      <c r="B13" s="16" t="s">
        <v>61</v>
      </c>
      <c r="C13" s="7" t="s">
        <v>62</v>
      </c>
      <c r="D13" s="26" t="s">
        <v>63</v>
      </c>
      <c r="E13" s="29" t="s">
        <v>64</v>
      </c>
      <c r="F13" s="12" t="s">
        <v>28</v>
      </c>
      <c r="G13" s="19" t="s">
        <v>65</v>
      </c>
      <c r="H13" s="15" t="str">
        <f>_xlfn.DISPIMG("ID_C94E28ED364E4048B6052E23624B1EB6",1)</f>
        <v>=DISPIMG("ID_C94E28ED364E4048B6052E23624B1EB6",1)</v>
      </c>
      <c r="I13" s="12"/>
      <c r="J13" s="12" t="s">
        <v>16</v>
      </c>
      <c r="K13" s="52"/>
      <c r="L13" s="52"/>
      <c r="M13" s="52"/>
      <c r="N13" s="52"/>
      <c r="O13" s="52"/>
      <c r="P13" s="52"/>
      <c r="Q13" s="52"/>
      <c r="R13" s="52"/>
      <c r="S13" s="52"/>
      <c r="T13" s="52"/>
      <c r="U13" s="52"/>
      <c r="V13" s="52"/>
      <c r="W13" s="52"/>
      <c r="X13" s="52"/>
    </row>
    <row r="14" ht="280.7" spans="1:24">
      <c r="A14" s="12"/>
      <c r="B14" s="6" t="s">
        <v>66</v>
      </c>
      <c r="C14" s="7" t="s">
        <v>67</v>
      </c>
      <c r="D14" s="30" t="s">
        <v>43</v>
      </c>
      <c r="E14" s="31" t="s">
        <v>68</v>
      </c>
      <c r="F14" s="12" t="s">
        <v>28</v>
      </c>
      <c r="G14" s="19" t="s">
        <v>69</v>
      </c>
      <c r="H14" s="15" t="str">
        <f>_xlfn.DISPIMG("ID_4AB1CFEDF2F94E45AD619C3F319236B3",1)</f>
        <v>=DISPIMG("ID_4AB1CFEDF2F94E45AD619C3F319236B3",1)</v>
      </c>
      <c r="I14" s="12"/>
      <c r="J14" s="12" t="s">
        <v>16</v>
      </c>
      <c r="K14" s="52"/>
      <c r="L14" s="52"/>
      <c r="M14" s="52"/>
      <c r="N14" s="52"/>
      <c r="O14" s="52"/>
      <c r="P14" s="52"/>
      <c r="Q14" s="52"/>
      <c r="R14" s="52"/>
      <c r="S14" s="52"/>
      <c r="T14" s="52"/>
      <c r="U14" s="52"/>
      <c r="V14" s="52"/>
      <c r="W14" s="52"/>
      <c r="X14" s="52"/>
    </row>
    <row r="15" ht="280.45" spans="1:24">
      <c r="A15" s="12"/>
      <c r="B15" s="6" t="s">
        <v>70</v>
      </c>
      <c r="C15" s="7" t="s">
        <v>71</v>
      </c>
      <c r="D15" s="32" t="s">
        <v>72</v>
      </c>
      <c r="E15" s="29" t="s">
        <v>73</v>
      </c>
      <c r="F15" s="12" t="s">
        <v>14</v>
      </c>
      <c r="G15" s="19" t="s">
        <v>74</v>
      </c>
      <c r="H15" s="15" t="str">
        <f>_xlfn.DISPIMG("ID_B70A7DB1C8FB47FE86DB7EE4B60D1855",1)</f>
        <v>=DISPIMG("ID_B70A7DB1C8FB47FE86DB7EE4B60D1855",1)</v>
      </c>
      <c r="I15" s="12"/>
      <c r="J15" s="12" t="s">
        <v>35</v>
      </c>
      <c r="K15" s="52"/>
      <c r="L15" s="52"/>
      <c r="M15" s="52"/>
      <c r="N15" s="52"/>
      <c r="O15" s="52"/>
      <c r="P15" s="52"/>
      <c r="Q15" s="52"/>
      <c r="R15" s="52"/>
      <c r="S15" s="52"/>
      <c r="T15" s="52"/>
      <c r="U15" s="52"/>
      <c r="V15" s="52"/>
      <c r="W15" s="52"/>
      <c r="X15" s="52"/>
    </row>
    <row r="16" ht="52.75" spans="1:24">
      <c r="A16" s="12"/>
      <c r="B16" s="13"/>
      <c r="C16" s="7" t="s">
        <v>75</v>
      </c>
      <c r="D16" s="33" t="s">
        <v>72</v>
      </c>
      <c r="E16" s="31" t="s">
        <v>76</v>
      </c>
      <c r="F16" s="12" t="s">
        <v>14</v>
      </c>
      <c r="G16" s="34" t="s">
        <v>77</v>
      </c>
      <c r="H16" s="12"/>
      <c r="I16" s="12"/>
      <c r="J16" s="12" t="s">
        <v>35</v>
      </c>
      <c r="K16" s="52"/>
      <c r="L16" s="52"/>
      <c r="M16" s="52"/>
      <c r="N16" s="52"/>
      <c r="O16" s="52"/>
      <c r="P16" s="52"/>
      <c r="Q16" s="52"/>
      <c r="R16" s="52"/>
      <c r="S16" s="52"/>
      <c r="T16" s="52"/>
      <c r="U16" s="52"/>
      <c r="V16" s="52"/>
      <c r="W16" s="52"/>
      <c r="X16" s="52"/>
    </row>
    <row r="17" ht="14.75" spans="1:24">
      <c r="A17" s="12"/>
      <c r="B17" s="6"/>
      <c r="C17" s="7" t="s">
        <v>78</v>
      </c>
      <c r="D17" s="33" t="s">
        <v>72</v>
      </c>
      <c r="E17" s="29" t="s">
        <v>79</v>
      </c>
      <c r="F17" s="12" t="s">
        <v>14</v>
      </c>
      <c r="G17" s="35" t="s">
        <v>80</v>
      </c>
      <c r="H17" s="12"/>
      <c r="I17" s="12"/>
      <c r="J17" s="12" t="s">
        <v>35</v>
      </c>
      <c r="K17" s="52"/>
      <c r="L17" s="52"/>
      <c r="M17" s="52"/>
      <c r="N17" s="52"/>
      <c r="O17" s="52"/>
      <c r="P17" s="52"/>
      <c r="Q17" s="52"/>
      <c r="R17" s="52"/>
      <c r="S17" s="52"/>
      <c r="T17" s="52"/>
      <c r="U17" s="52"/>
      <c r="V17" s="52"/>
      <c r="W17" s="52"/>
      <c r="X17" s="52"/>
    </row>
    <row r="18" ht="39.75" spans="1:24">
      <c r="A18" s="12"/>
      <c r="B18" s="6"/>
      <c r="C18" s="7" t="s">
        <v>81</v>
      </c>
      <c r="D18" s="36" t="s">
        <v>72</v>
      </c>
      <c r="E18" s="37" t="s">
        <v>82</v>
      </c>
      <c r="F18" s="12" t="s">
        <v>14</v>
      </c>
      <c r="G18" s="34" t="s">
        <v>83</v>
      </c>
      <c r="H18" s="12"/>
      <c r="I18" s="12"/>
      <c r="J18" s="12" t="s">
        <v>35</v>
      </c>
      <c r="K18" s="52"/>
      <c r="L18" s="52"/>
      <c r="M18" s="52"/>
      <c r="N18" s="52"/>
      <c r="O18" s="52"/>
      <c r="P18" s="52"/>
      <c r="Q18" s="52"/>
      <c r="R18" s="52"/>
      <c r="S18" s="52"/>
      <c r="T18" s="52"/>
      <c r="U18" s="52"/>
      <c r="V18" s="52"/>
      <c r="W18" s="52"/>
      <c r="X18" s="52"/>
    </row>
    <row r="19" ht="279.9" spans="1:24">
      <c r="A19" s="12"/>
      <c r="B19" s="6" t="s">
        <v>84</v>
      </c>
      <c r="C19" s="7" t="s">
        <v>85</v>
      </c>
      <c r="D19" s="12"/>
      <c r="E19" s="38">
        <v>1450</v>
      </c>
      <c r="F19" s="12" t="s">
        <v>28</v>
      </c>
      <c r="G19" s="19" t="s">
        <v>86</v>
      </c>
      <c r="H19" s="15" t="str">
        <f>_xlfn.DISPIMG("ID_43428184A3214E7D8885D878987AF12B",1)</f>
        <v>=DISPIMG("ID_43428184A3214E7D8885D878987AF12B",1)</v>
      </c>
      <c r="I19" s="12"/>
      <c r="J19" s="12" t="s">
        <v>53</v>
      </c>
      <c r="K19" s="52"/>
      <c r="L19" s="52"/>
      <c r="M19" s="52"/>
      <c r="N19" s="52"/>
      <c r="O19" s="52"/>
      <c r="P19" s="52"/>
      <c r="Q19" s="52"/>
      <c r="R19" s="52"/>
      <c r="S19" s="52"/>
      <c r="T19" s="52"/>
      <c r="U19" s="52"/>
      <c r="V19" s="52"/>
      <c r="W19" s="52"/>
      <c r="X19" s="52"/>
    </row>
    <row r="20" ht="280.75" spans="1:24">
      <c r="A20" s="12"/>
      <c r="B20" s="6" t="s">
        <v>87</v>
      </c>
      <c r="C20" s="7" t="s">
        <v>88</v>
      </c>
      <c r="D20" s="19" t="s">
        <v>89</v>
      </c>
      <c r="E20" s="25">
        <v>800</v>
      </c>
      <c r="F20" s="12" t="s">
        <v>39</v>
      </c>
      <c r="G20" s="19" t="s">
        <v>90</v>
      </c>
      <c r="H20" s="15" t="str">
        <f>_xlfn.DISPIMG("ID_6A4B58F28A314F82B5A8C845FAFCEA67",1)</f>
        <v>=DISPIMG("ID_6A4B58F28A314F82B5A8C845FAFCEA67",1)</v>
      </c>
      <c r="I20" s="12"/>
      <c r="J20" s="12" t="s">
        <v>91</v>
      </c>
      <c r="K20" s="52"/>
      <c r="L20" s="52"/>
      <c r="M20" s="52"/>
      <c r="N20" s="52"/>
      <c r="O20" s="52"/>
      <c r="P20" s="52"/>
      <c r="Q20" s="52"/>
      <c r="R20" s="52"/>
      <c r="S20" s="52"/>
      <c r="T20" s="52"/>
      <c r="U20" s="52"/>
      <c r="V20" s="52"/>
      <c r="W20" s="52"/>
      <c r="X20" s="52"/>
    </row>
    <row r="21" ht="215.35" spans="1:24">
      <c r="A21" s="12"/>
      <c r="B21" s="39"/>
      <c r="C21" s="7" t="s">
        <v>92</v>
      </c>
      <c r="D21" s="19" t="s">
        <v>93</v>
      </c>
      <c r="E21" s="25">
        <v>1800</v>
      </c>
      <c r="F21" s="12" t="s">
        <v>39</v>
      </c>
      <c r="G21" s="19" t="s">
        <v>94</v>
      </c>
      <c r="H21" s="15" t="str">
        <f>_xlfn.DISPIMG("ID_F8847A41004543E68D5FF2BEFCE08B1D",1)</f>
        <v>=DISPIMG("ID_F8847A41004543E68D5FF2BEFCE08B1D",1)</v>
      </c>
      <c r="I21" s="12"/>
      <c r="J21" s="12" t="s">
        <v>91</v>
      </c>
      <c r="K21" s="52"/>
      <c r="L21" s="52"/>
      <c r="M21" s="52"/>
      <c r="N21" s="52"/>
      <c r="O21" s="52"/>
      <c r="P21" s="52"/>
      <c r="Q21" s="52"/>
      <c r="R21" s="52"/>
      <c r="S21" s="52"/>
      <c r="T21" s="52"/>
      <c r="U21" s="52"/>
      <c r="V21" s="52"/>
      <c r="W21" s="52"/>
      <c r="X21" s="52"/>
    </row>
    <row r="22" ht="280.55" spans="1:24">
      <c r="A22" s="12"/>
      <c r="B22" s="40" t="s">
        <v>95</v>
      </c>
      <c r="C22" s="7" t="s">
        <v>96</v>
      </c>
      <c r="D22" s="12" t="s">
        <v>97</v>
      </c>
      <c r="E22" s="25">
        <v>82</v>
      </c>
      <c r="F22" s="12" t="s">
        <v>14</v>
      </c>
      <c r="G22" s="19" t="s">
        <v>98</v>
      </c>
      <c r="H22" s="15" t="str">
        <f>_xlfn.DISPIMG("ID_84DDB8BFB78D46DCB943EC8FF5D7F246",1)</f>
        <v>=DISPIMG("ID_84DDB8BFB78D46DCB943EC8FF5D7F246",1)</v>
      </c>
      <c r="I22" s="12"/>
      <c r="J22" s="12" t="s">
        <v>91</v>
      </c>
      <c r="K22" s="52"/>
      <c r="L22" s="52"/>
      <c r="M22" s="52"/>
      <c r="N22" s="52"/>
      <c r="O22" s="52"/>
      <c r="P22" s="52"/>
      <c r="Q22" s="52"/>
      <c r="R22" s="52"/>
      <c r="S22" s="52"/>
      <c r="T22" s="52"/>
      <c r="U22" s="52"/>
      <c r="V22" s="52"/>
      <c r="W22" s="52"/>
      <c r="X22" s="52"/>
    </row>
    <row r="23" ht="280.25" spans="1:24">
      <c r="A23" s="12"/>
      <c r="B23" s="41" t="s">
        <v>99</v>
      </c>
      <c r="C23" s="7" t="s">
        <v>100</v>
      </c>
      <c r="D23" s="12" t="s">
        <v>101</v>
      </c>
      <c r="E23" s="25">
        <v>350</v>
      </c>
      <c r="F23" s="12" t="s">
        <v>14</v>
      </c>
      <c r="G23" s="19" t="s">
        <v>102</v>
      </c>
      <c r="H23" s="15" t="str">
        <f>_xlfn.DISPIMG("ID_6540B8E3F0F848BE812A40D6893C6ADF",1)</f>
        <v>=DISPIMG("ID_6540B8E3F0F848BE812A40D6893C6ADF",1)</v>
      </c>
      <c r="I23" s="12"/>
      <c r="J23" s="12" t="s">
        <v>91</v>
      </c>
      <c r="K23" s="52"/>
      <c r="L23" s="52"/>
      <c r="M23" s="52"/>
      <c r="N23" s="52"/>
      <c r="O23" s="52"/>
      <c r="P23" s="52"/>
      <c r="Q23" s="52"/>
      <c r="R23" s="52"/>
      <c r="S23" s="52"/>
      <c r="T23" s="52"/>
      <c r="U23" s="52"/>
      <c r="V23" s="52"/>
      <c r="W23" s="52"/>
      <c r="X23" s="52"/>
    </row>
    <row r="24" ht="280.45" spans="1:24">
      <c r="A24" s="12"/>
      <c r="B24" s="40" t="s">
        <v>103</v>
      </c>
      <c r="C24" s="7" t="s">
        <v>104</v>
      </c>
      <c r="D24" s="12" t="s">
        <v>105</v>
      </c>
      <c r="E24" s="25">
        <v>60</v>
      </c>
      <c r="F24" s="12" t="s">
        <v>14</v>
      </c>
      <c r="G24" s="19" t="s">
        <v>106</v>
      </c>
      <c r="H24" s="15" t="str">
        <f>_xlfn.DISPIMG("ID_0F204017B43443FE80506DD8752F889B",1)</f>
        <v>=DISPIMG("ID_0F204017B43443FE80506DD8752F889B",1)</v>
      </c>
      <c r="I24" s="12"/>
      <c r="J24" s="12" t="s">
        <v>35</v>
      </c>
      <c r="K24" s="52"/>
      <c r="L24" s="52"/>
      <c r="M24" s="52"/>
      <c r="N24" s="52"/>
      <c r="O24" s="52"/>
      <c r="P24" s="52"/>
      <c r="Q24" s="52"/>
      <c r="R24" s="52"/>
      <c r="S24" s="52"/>
      <c r="T24" s="52"/>
      <c r="U24" s="52"/>
      <c r="V24" s="52"/>
      <c r="W24" s="52"/>
      <c r="X24" s="52"/>
    </row>
    <row r="25" ht="346.45" spans="1:10">
      <c r="A25" s="12"/>
      <c r="B25" s="40" t="s">
        <v>107</v>
      </c>
      <c r="C25" s="7" t="s">
        <v>108</v>
      </c>
      <c r="D25" s="12" t="s">
        <v>109</v>
      </c>
      <c r="E25" s="42" t="s">
        <v>110</v>
      </c>
      <c r="F25" s="12" t="s">
        <v>39</v>
      </c>
      <c r="G25" s="19" t="s">
        <v>111</v>
      </c>
      <c r="H25" s="15" t="str">
        <f>_xlfn.DISPIMG("ID_CC33485827624FE9BB4C35134BD80DA6",1)</f>
        <v>=DISPIMG("ID_CC33485827624FE9BB4C35134BD80DA6",1)</v>
      </c>
      <c r="I25" s="12"/>
      <c r="J25" s="12" t="s">
        <v>91</v>
      </c>
    </row>
    <row r="26" ht="241.15" spans="1:10">
      <c r="A26" s="12"/>
      <c r="B26" s="16" t="s">
        <v>112</v>
      </c>
      <c r="C26" s="7" t="s">
        <v>113</v>
      </c>
      <c r="D26" s="12" t="s">
        <v>114</v>
      </c>
      <c r="E26" s="38">
        <v>50</v>
      </c>
      <c r="F26" s="12" t="s">
        <v>14</v>
      </c>
      <c r="G26" s="19" t="s">
        <v>115</v>
      </c>
      <c r="H26" s="15" t="str">
        <f>_xlfn.DISPIMG("ID_B7C94B0D8D6F40D69B63263B4DD20D13",1)</f>
        <v>=DISPIMG("ID_B7C94B0D8D6F40D69B63263B4DD20D13",1)</v>
      </c>
      <c r="I26" s="12"/>
      <c r="J26" s="12" t="s">
        <v>91</v>
      </c>
    </row>
    <row r="27" ht="281.45" spans="1:10">
      <c r="A27" s="12"/>
      <c r="B27" s="40" t="s">
        <v>116</v>
      </c>
      <c r="C27" s="7" t="s">
        <v>117</v>
      </c>
      <c r="D27" s="12" t="s">
        <v>118</v>
      </c>
      <c r="E27" s="25" t="s">
        <v>119</v>
      </c>
      <c r="F27" s="12" t="s">
        <v>39</v>
      </c>
      <c r="G27" s="19" t="s">
        <v>120</v>
      </c>
      <c r="H27" s="15" t="str">
        <f>_xlfn.DISPIMG("ID_3AC200B445C64EF19CC24E7E0E01CED5",1)</f>
        <v>=DISPIMG("ID_3AC200B445C64EF19CC24E7E0E01CED5",1)</v>
      </c>
      <c r="I27" s="12"/>
      <c r="J27" s="12" t="s">
        <v>91</v>
      </c>
    </row>
    <row r="28" ht="289.2" spans="1:10">
      <c r="A28" s="12"/>
      <c r="B28" s="43"/>
      <c r="C28" s="7" t="s">
        <v>121</v>
      </c>
      <c r="D28" s="12"/>
      <c r="E28" s="25" t="s">
        <v>122</v>
      </c>
      <c r="F28" s="12" t="s">
        <v>39</v>
      </c>
      <c r="G28" s="19" t="s">
        <v>123</v>
      </c>
      <c r="H28" s="15" t="str">
        <f>_xlfn.DISPIMG("ID_2139291B47834DBF8B99D4A51F6E69E1",1)</f>
        <v>=DISPIMG("ID_2139291B47834DBF8B99D4A51F6E69E1",1)</v>
      </c>
      <c r="I28" s="12"/>
      <c r="J28" s="12" t="s">
        <v>91</v>
      </c>
    </row>
    <row r="29" ht="354.55" spans="1:10">
      <c r="A29" s="12"/>
      <c r="B29" s="44"/>
      <c r="C29" s="7" t="s">
        <v>124</v>
      </c>
      <c r="D29" s="12" t="s">
        <v>125</v>
      </c>
      <c r="E29" s="38" t="s">
        <v>126</v>
      </c>
      <c r="F29" s="12" t="s">
        <v>39</v>
      </c>
      <c r="G29" s="19" t="s">
        <v>127</v>
      </c>
      <c r="H29" s="15" t="str">
        <f>_xlfn.DISPIMG("ID_67CDFEAFE4CE4D668A8E17A84BF4FF26",1)</f>
        <v>=DISPIMG("ID_67CDFEAFE4CE4D668A8E17A84BF4FF26",1)</v>
      </c>
      <c r="I29" s="12"/>
      <c r="J29" s="12" t="s">
        <v>91</v>
      </c>
    </row>
    <row r="30" ht="279.75" spans="1:10">
      <c r="A30" s="12"/>
      <c r="B30" s="45" t="s">
        <v>128</v>
      </c>
      <c r="C30" s="7" t="s">
        <v>129</v>
      </c>
      <c r="D30" s="46" t="s">
        <v>130</v>
      </c>
      <c r="E30" s="25">
        <v>260</v>
      </c>
      <c r="F30" s="12" t="s">
        <v>39</v>
      </c>
      <c r="G30" s="19" t="s">
        <v>131</v>
      </c>
      <c r="H30" s="15" t="str">
        <f>_xlfn.DISPIMG("ID_68F059D417934F4ABBEABD2BC5E74B15",1)</f>
        <v>=DISPIMG("ID_68F059D417934F4ABBEABD2BC5E74B15",1)</v>
      </c>
      <c r="I30" s="12"/>
      <c r="J30" s="12" t="s">
        <v>91</v>
      </c>
    </row>
    <row r="31" ht="372.35" spans="1:10">
      <c r="A31" s="12"/>
      <c r="B31" s="45" t="s">
        <v>132</v>
      </c>
      <c r="C31" s="7" t="s">
        <v>133</v>
      </c>
      <c r="D31" s="12" t="s">
        <v>134</v>
      </c>
      <c r="E31" s="25">
        <v>1300</v>
      </c>
      <c r="F31" s="12" t="s">
        <v>39</v>
      </c>
      <c r="G31" s="19" t="s">
        <v>135</v>
      </c>
      <c r="H31" s="15" t="str">
        <f>_xlfn.DISPIMG("ID_835FD475FF1742AFBDC27A1DAD7422B9",1)</f>
        <v>=DISPIMG("ID_835FD475FF1742AFBDC27A1DAD7422B9",1)</v>
      </c>
      <c r="I31" s="12"/>
      <c r="J31" s="12" t="s">
        <v>91</v>
      </c>
    </row>
    <row r="32" ht="369.05" spans="1:10">
      <c r="A32" s="12"/>
      <c r="B32" s="45" t="s">
        <v>136</v>
      </c>
      <c r="C32" s="7" t="s">
        <v>137</v>
      </c>
      <c r="D32" s="12" t="s">
        <v>138</v>
      </c>
      <c r="E32" s="25">
        <v>2200</v>
      </c>
      <c r="F32" s="12" t="s">
        <v>39</v>
      </c>
      <c r="G32" s="19" t="s">
        <v>139</v>
      </c>
      <c r="H32" s="15" t="str">
        <f>_xlfn.DISPIMG("ID_2D74205963DB4F1B9F9D7B9ADD740AEE",1)</f>
        <v>=DISPIMG("ID_2D74205963DB4F1B9F9D7B9ADD740AEE",1)</v>
      </c>
      <c r="I32" s="12"/>
      <c r="J32" s="12" t="s">
        <v>53</v>
      </c>
    </row>
    <row r="33" ht="14.75" spans="5:5">
      <c r="E33" s="25"/>
    </row>
    <row r="34" ht="14.75" spans="5:5">
      <c r="E34" s="25"/>
    </row>
    <row r="35" ht="14.75" spans="5:5">
      <c r="E35" s="25"/>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超友 许</dc:creator>
  <cp:lastModifiedBy>太平洋_偷吃的苹果</cp:lastModifiedBy>
  <dcterms:created xsi:type="dcterms:W3CDTF">2024-10-17T15:18:00Z</dcterms:created>
  <dcterms:modified xsi:type="dcterms:W3CDTF">2025-04-20T13:46:02Z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2933E11D5FB04D0193F38D4B48163AC5_13</vt:lpwstr>
  </property>
  <property fmtid="{D5CDD505-2E9C-101B-9397-08002B2CF9AE}" pid="3" name="KSOProductBuildVer">
    <vt:lpwstr>2052-12.1.0.20784</vt:lpwstr>
  </property>
</Properties>
</file>